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275" windowHeight="10230" activeTab="0"/>
  </bookViews>
  <sheets>
    <sheet name="Лист1" sheetId="1" r:id="rId1"/>
    <sheet name="Лист2" sheetId="2" r:id="rId2"/>
    <sheet name="Лист3" sheetId="3" r:id="rId3"/>
  </sheets>
  <definedNames>
    <definedName name="_xlnm.Print_Area" localSheetId="0">'Лист1'!$A$1:$J$146</definedName>
  </definedNames>
  <calcPr fullCalcOnLoad="1"/>
</workbook>
</file>

<file path=xl/sharedStrings.xml><?xml version="1.0" encoding="utf-8"?>
<sst xmlns="http://schemas.openxmlformats.org/spreadsheetml/2006/main" count="193" uniqueCount="96">
  <si>
    <t>Наименование программы</t>
  </si>
  <si>
    <t>федеральный бюджет</t>
  </si>
  <si>
    <t>областной бюджет</t>
  </si>
  <si>
    <t xml:space="preserve">местный бюджет </t>
  </si>
  <si>
    <t>внебюджетные средства</t>
  </si>
  <si>
    <t>ВСЕГО</t>
  </si>
  <si>
    <t>Муниципальная программа "Управление муниципальными финансами и муниципальным долгом Собинского района"</t>
  </si>
  <si>
    <t>за счет источников финансового дефицита районного бюджета</t>
  </si>
  <si>
    <t>Муниципальная программа " Информатизация муниципального образования Собинский район Владимирской области"</t>
  </si>
  <si>
    <t>Муниципальная программа "Обеспечение доступным и комфортным жильем населения Собинского района"</t>
  </si>
  <si>
    <t>Муниципальная программа "Снижение административных барьеров,оптимизация и повышение качества предоставления государственных и мунциипальных услуг,в том числе на базе многофункциональных центров предоставления государственных и муниципальных услуг"</t>
  </si>
  <si>
    <t>Объем финансирования на весь период реализации программы</t>
  </si>
  <si>
    <t>Фактически исполнено</t>
  </si>
  <si>
    <t>Лимит годовой или предусмотрено средств</t>
  </si>
  <si>
    <t>на начало текущего года</t>
  </si>
  <si>
    <t>за отчетный период текущего года(нарастающим итогом)</t>
  </si>
  <si>
    <t>за весь период реализации программы (гр.4+гр.5)</t>
  </si>
  <si>
    <t>Выполнение программы за отчетный период в % гр.5/гр.3</t>
  </si>
  <si>
    <t>Краткая информация по выполнению программных мероприятий за отчетный период текущего года</t>
  </si>
  <si>
    <t>Краткая характеристика оценки показателей эффективности реализации программы(соответствие достигнутых за год результатов плановым показателям,утвержденным в программе)</t>
  </si>
  <si>
    <t>Выполнение программы за отчетный период в % гр.6/гр.2</t>
  </si>
  <si>
    <t>Муниципальная программа "Охрана окружающей среды и рациональное природопользование на территории Собинского района на 2014-2020 г.г"</t>
  </si>
  <si>
    <t xml:space="preserve"> Оценка эффективности индикаторов составляет 100%,оценка степени соответствия зарланированному уровню затрат и эффективности использования средств федерального,областного,районного бюджетов составляет 100 %.Значение показателя эффективности программы составляет 100%.В соответствии с проведенной оценкой программа имеет высокий уровень эффективности.</t>
  </si>
  <si>
    <t>Информация о ходе финансирования и реализации муниципальных программ Собинского района</t>
  </si>
  <si>
    <t>Все  показатели программы выполнены,реализация МП в денежном выражении составляет 100 %.В целом муниципальная программа исполнена "эффективно".</t>
  </si>
  <si>
    <t>Муниципальная программа "Развитие жилищно-коммунального хозяйства в Собинском районе"</t>
  </si>
  <si>
    <t>Муниципальная программа  развития агропромышленного комплекса Собинского района ,всего</t>
  </si>
  <si>
    <t>Муниципальная программа "Содействие развитию малого и среднего предпринимательства в Собинском районе"</t>
  </si>
  <si>
    <t>Муниципальная программа "Развитие образования"</t>
  </si>
  <si>
    <t>Муниципальная программа "Развитие физической культуры и спорта в Собинском районе "</t>
  </si>
  <si>
    <t>Муниципальная программа "Сохранение и развитие культуры Собинского района"</t>
  </si>
  <si>
    <t>Муниципальная программа "Социальная программа МО Собинский район "</t>
  </si>
  <si>
    <t>Муниципальная программа "Энергосбережение и повышение энергетической эффективности в муниципальном образовании Собинский район "</t>
  </si>
  <si>
    <t>Муниципальная программа "Управление муниципальным имуществом и земельными ресурсами"</t>
  </si>
  <si>
    <t>Муниципальная программа "Дорожное хозяйство Собинского района "</t>
  </si>
  <si>
    <t>Муниципальная программа "Развитие системы гражданской обороны,пожарной безопасности на водных объектах ,защиты населения от чрезвычайных ситуаций и снижение рисков возникновения на территории Собинского района "</t>
  </si>
  <si>
    <t>Муниципальная программа "Реализация молодежной политики на территории МО Собинский район "</t>
  </si>
  <si>
    <t>Муниципальная программа "Обеспечение общественного порядка и профилактика правонарушенйи на территории МО Собинский район "</t>
  </si>
  <si>
    <t>Муниципальная программа "Противодействие злоупотреблению наркотиками и их незаконному обороту "</t>
  </si>
  <si>
    <t>Муниципальная программа "Создание новых мест в общеобразовательных организациях Собинского района в соответствии с пргнозируемой потребностью и современными условичми ."</t>
  </si>
  <si>
    <t>Муниципальная программа "Развитие муниципальной службы в администрации Собинского района "</t>
  </si>
  <si>
    <t>Муниципальная программа "Укрепление единства российской нации и этнокультурное развите народов в Собинском районе Владимирской области "</t>
  </si>
  <si>
    <t>остаток</t>
  </si>
  <si>
    <t>Бюджет Колокша СП</t>
  </si>
  <si>
    <t>Безвозмездные средства</t>
  </si>
  <si>
    <t>остатки</t>
  </si>
  <si>
    <t>безвозмездные поступления</t>
  </si>
  <si>
    <t>безвозмездные поступление</t>
  </si>
  <si>
    <t xml:space="preserve">реконструкция блочно-модульной котельной в с. Курилово </t>
  </si>
  <si>
    <t>Степень достижения запланированных индикаторов составляет 100,3 %.Степень достижения запланированного уровня затрат  составляет 100%.Показатель эффективности программы составляет 91,8 %.Среднее значение эффективности программы-97.4%.Программа имеет удовлетворительный уровень эффективности.</t>
  </si>
  <si>
    <t xml:space="preserve">Выполнены основные мероприятия:
- содержание имущества казны (охрана объектов, коммунальные услуги); 
-проведены кадастровые работы, инвентаризация, изготовление технической документации, кадастровых паспортов на объекты мун.собственности,межевых планов;
-осуществлено финансовое  обеспечение деятельности комитета по управлению имуществом и МКУ «Земля» и т.д.
</t>
  </si>
  <si>
    <t>Степень достижения запланированных результатов по индикаторам составляет 103%.Уровень финансироавния реализации программы-100 %.Фактические сроки реализации мероприятий совпадают с запланированными,фактически полученные результаты равны ожидаемым.Программа реализуется с высоким уровнем эффективности.</t>
  </si>
  <si>
    <t>Степень достижения запланированных результатов (достижения целей и задач) составляет 99,7 %,степень соответствия фактических затрат бюджетных средств запланированному уровню составляет 94,6 %,эффективность использования бюджетных средств составляет 0,95,что означает - эффективность МП высокая.</t>
  </si>
  <si>
    <t>обеспечение жильем молодых семей (8 семей) ;                                строительство инженерной и транспортной инфраструктуры земельных участков, предоставляемых семьям, имеющим троих и более детей, для ИЖС по ул.Ленина, ул.Владимирская, ул.Радужная в городе Собинка: строительство сетей водоотведения;                                    работы по внесению изменений в право пользован зем  МО Колокшанское , МО Толпуховское , п. Ставрово ;  внесение изменений по части Правил землепользования Воршинское 2,   весение изменений в схему территориального планирования Собинского района,  МО Березниковского , МО Толпуховское ,  МО Воршинское;                         обеспечение мер социальной поддержки многодетных семей (строительство 2 индивидуальных жилых домов), выдано 3-й сертификат,срок реализации- до 1.03.2021г;                                                  обеспечение жителей социальным жильем (приобретено 9 квартир (446,95 м2)</t>
  </si>
  <si>
    <t>Степень достижения запланированных результатов составляет 110,8%,степень достижения запланированного урвоня затрат составляет 99,5 %,фактические сроки реализации мероприятий соответствуют запланированным,фактически полученные результаты равны ожидаемым.Вывод-программа реализуется с высоким уровнем эффективности.</t>
  </si>
  <si>
    <t xml:space="preserve"> содержание и ремонт дорог общего пользования местного значения:            отремонтировано 19544 м2  в том числе : Березники-Дербыши-Голубино-Пушнино-Шувалиха 13350 м2 ремонт до д. Николютино  758 м2, от г. Лакинс до д. Хреново 2136 м2, ремонт д. Брод 2250 м2 ремонт п. Асерхово  1050 м2, за счет средст софинансирования отремонтировано 11375 м2 на территории Собинского района, в том числе  СП Асерховское 1050 м2, СП Рождественское 350 м2, СП Толпуховское 8610 м2, СП Черкутинское 1365 м2, по переданным полномочиям отремонтировано 44179  м2:   СП Асерховское 11671 м2, СП Березниковское 7706  м2, СП Колокшанское 7140 м2, СП Копнинское 14722,4 м2, СП Куриловское 5140 м2, СП Рождественское6757 м2, СП Толпуховское 3360 м2, СП Черкутинское 516 м2.                 содержание дорог на территории Собинского района 414,402 км..</t>
  </si>
  <si>
    <t>Совершенствование системы пожарной безопасности Собинского района (приобретение услуги по организации горячего питания при тушении пожара);расходы на обеспечение деятельности МКУ "Управление гражданской обороны и защиты населения" Собинского района; расходы в области развития системы гражданской обороны, пожарной безопасности, защиты населения от чрезвычайных ситуаций на территории Собинского района,в том числе: оплата услуг за подключение каналов связи системы «112» (интернет)</t>
  </si>
  <si>
    <t>Степень достижения целей и решения задач МП в целом составляет 98,7%,степень соответсвия реализованных меропряитий и фактических расходов запланированным уровню затрат и эффективности использования средств составляет 100%.Показатель результативности реализации программы составляет 1,0 -пограммая вляется эффективной.</t>
  </si>
  <si>
    <t>Среднее значение оценки эффективности индикаторов составляет 116,6 %,оценка степени соответствия зарланированному уровню затрат и эффективности использования средств федерального,областного,районного бюджетов составляет 100 %.Значение показателя эффективности программы(К) составляет 1,16.В соответствии с проведенной оценкой программа имеет высокий уровень эффективности.</t>
  </si>
  <si>
    <t xml:space="preserve">Стипендии военно патриотического движения детям, участвовавшим в конкурсе "Надежда Земли Владимирской" , расходы на конкурсы, фестивали, суворовские сборы, участие в обучающем семинаре волонтеров (Голосование за поправки в конституцию) </t>
  </si>
  <si>
    <t xml:space="preserve">Расходы направлены:
- на содержание МФЦ г.Собинка и п.Ставрово(оплата труда и начисления на оплату труда, транспортные, коммунальные услуги, услуги связи, содержание имущества, приобретение основных средств и материальных запасов, уплата налогов и сборов).
</t>
  </si>
  <si>
    <t>Степень достижения целей и решения задач МП в целом составляет 86,0 %,степень соответсвия реализованных меропряитий и фактических расходов запланированным уровню затрат и эффективности использования средств составляет  100%.программа с высоким уровнем эффективности.</t>
  </si>
  <si>
    <t>тех.обслуживание оборудования, входящего в состав видеонаблюдения (16 видеокамер)  выведены на пульт управления ОВД г. Собинка; расходы  в рамках антинаркотической пропаганды и воспитания населения на приобретение информационных листовок: мошенничество с банковскими картами и профилактика краж велосипедов; изготовление календаря по профилактики правонарушений.</t>
  </si>
  <si>
    <t xml:space="preserve"> лабораторное исследование почвы возле 1-ой школы в г.Лакинск; а разработка проекта реставрации 1-ой школы в г.Лакинск</t>
  </si>
  <si>
    <t>Степень достижения запланированных результатов по индикаторам составляет 99,1%,степень достижения запалнированного уровня затрат-100 %,фактические сроки реализации мероприятий совпадают с запланированными,фактически полученные результаты равны ожидаемым.В соответствии с вышеизложенным считать программу высокоэффективной.</t>
  </si>
  <si>
    <t>Повышение квалификации</t>
  </si>
  <si>
    <t>Степень достижения запланированных результатов по индикаторам составляет 95,8 %,степень достижения запалнированного уровня затрат-100%,фактические сроки реализации мероприятий совпадают с запланированными,фактически полученные результаты равны ожидаемым.В соответствии с вышеизложенным считать программу высокоэффективной.</t>
  </si>
  <si>
    <t xml:space="preserve">Муниципальная программа "Противодействие терроризму и экстремизму на территории Собинского района" </t>
  </si>
  <si>
    <t xml:space="preserve">Расходы  по предупреждению терроризма и экстремизма: приобретен баннер об информировании населения о телефонных мошенниках, оснащение спортивным оборудованием стадиона в г. Лакинск: два комплекса из 5 турникетов (шведские стенки, рукоходы "Зигзаг"),  брусья, тройной каскад турников для отжима и подтягивания, комплекс с кольцевым турником и изогнутой лестницей, скамья для преса горизонтальная, спортивный комплекс, скамейки 3 шт. Урна 3 шт.,  установка видеонаблюдения и ограждения в МБУ ДО Центр дополнительного образования   </t>
  </si>
  <si>
    <t>Степень достижения запланированных результатов по индикаторам составляет 144 %,степень достижения запалнированного уровня затрат-98,6%,фактические сроки реализации мероприятий совпадают с запланированными,фактически полученные результаты равны ожидаемым.В соответствии с вышеизложенным считать программу высокоэффективной.</t>
  </si>
  <si>
    <t>разработка ПСД  для строительства системы транспортировки сточных вод из г.Лакинска и Воршинского сп до ОСБО г.Собинка; модернизация тепловых сетей, сетей водоснабжения и водоотведения: сетей холодного водоснабжения поселений Собинского района</t>
  </si>
  <si>
    <t xml:space="preserve"> Подпрограмма 1 программы имеет неэффективный уровень оценки,в в иду отсутсвия плановых и фактических показателей.Подпрограмма 2 программы имеет умеренно-эффективный уровень оценки.</t>
  </si>
  <si>
    <t>Выравнивание бюджетной обеспеченности из районного фонда финансовой поддержки: г.Собинка -  Асерховское с/п,Копнинское с/п., Рождественское с/п , Толпуховское с/п , Черкутинское с/п ;                                          Иные межбюджетные трансферты бюджетам МО Собинского района на сбалансированность местных бюджетов (в том числе на голосование по поправкам в Конституцию РФ и на индексацию заработной платы): г. Собинка ., г. Лакинск ., п. Ставрово  тыс. руб., Асерховское с/п. Березниковское с/п., Воршинское с/п , Колокшаское с/п ., Копнинское с/п., Куриловское с/п ., Рождественское с/п  , Толпуховское с/п ., Черкутинское с/п .</t>
  </si>
  <si>
    <t>Издание книги "Охраняемые объекты Собинского района" 250 шт.</t>
  </si>
  <si>
    <t>Степень достижения запланированных результатов по индикаторам составляет 75%.Фактически произведенные затраты исполнены на 100 % к плановым назначениям.Фактические сроки реализации мероприятий совпадают с запланированными,фактически порлученные результаты равны ожидаемым.Вывод-программас удовлетворительным уровнем эффективности.</t>
  </si>
  <si>
    <t>Степень достижения запланированных результатов по индикаторам составляет 66,7%.Фактически произведенные затраты исполнены на 100 % к плановым назначениям.Фактические сроки реализации мероприятий совпадают с запланированными,фактически порлученные результаты равны ожидаемым.Среднее значение показателя эффективности программы-83,4%.Вывод-программа с удовлетворительным уровнем эффективности.</t>
  </si>
  <si>
    <t>оздание условий и содействие развитию субъектов малого и среднего предпринимательства (аренда выставочной площади на выставке г.Суздаль «Ефросиньевская ярмарка» для показа продукции Собинского района)</t>
  </si>
  <si>
    <t>Фактически достигнутые значения показателей(индикаторов)составляют 98,6%,уровень финансированяи реализации основных мероприятий программы составляет 100%,фактические сроки реализации мероприятий сравниваются с запланированными,фактически полученные результаты равны ожидаемым,МП реализуется с высоким уровнем эффективности.</t>
  </si>
  <si>
    <t xml:space="preserve">Оказание услуг по обмену электронного документооборота в системе электронный документооборот, продление регистрации домена, хостинг тариф,выделенные IP-адрес на хостинге, 
  услуги связи , приобрет неиск прав для ЭВМ, сопровождение программы Парус, продление несанкционированного доступа, комплекс услуг ТехноКад,  продление лицензии на использование права ПК РИК , заправка катриджей, приобрет аккумулятора , консультационные услуги 1С , приобретение лицензии, обновление програмного обеспечения и техническая поддержка,
расходы  для  формирования современной информационно технологической инфраструктуры органов местного самоуправления администрации Собинского района: обеспечение доступа учреждений к сети интернет , бесперебойное функционирование информационно-телекоммуникационной сети , обновление компьютерной техники и ввод в эксплуатацию програмного обеспечения , защита каналов связи, обучение сотрудников ИБ                 Расходы  на предоставление субсидии на публикацию информационных материалов в газете "Доверие" </t>
  </si>
  <si>
    <t>Степень достижения плановых показателей МП составляет 96 %,уровень освоения средств МП составляет 100%.Значение К -0,96. Реализация целей  и задач проходила в условиях пандемии, что требовало коррекции форм проведения работы, ограничение пропускной способности.  Администрацией Собинского района были приняты ряд нормативных документов, указанных при невыполнения показателей программы «Сохранение и развитие культуры Собинского района»..</t>
  </si>
  <si>
    <t>Расходы на обеспечение деятельности МКУК "Межпоселенческая централизованная библиотечная система(24 филиала)";  текущий ремонт потолка и проводки музея В.А.Солоухина,расходы по развитию материально-техническрй базы муниципальных учреждений культуры: музей А.А.Солоухина в д.Алепино (приобретение чугунных скамеек, металлических урн; электромонтажные работы по устройству наружного освещения);  обеспечение выполнения муниципального задания МБУК "Дом-музей усадьба Н.Е.Жуковского";расходы на организацию и проведение районных культурно-досуговых мероприятий;расходы на обеспечение детельности МКУ "Управление культуры и социальной политики";расходы на обеспечение деятельности Собинской ДМШ, Лакинской ДШИ, Ставровской ДМШ, Собинской ДХШ;развитие материально-технической базы МБУК Черкутинский СДК: текущий ремонт помещения музея (облицовка стен, монтаж листов гипсокартона, разборка декоративных перегородок, штукатурка, установка дверных блоков, наличников); текущий ремонт помещения библиотеки ( ремонт дверных проемов и оконных блоков, устройство полов, штукатурка стен)-  , Обеспечение выполнения муниципального задания МБУК Черкутинский СДК.</t>
  </si>
  <si>
    <t>Степень достижения палновых показателей МП сроставляет 106%,уровень освоения средств МП составляет 99,6%.Программа реализуется с высоким уровнем эффективности.</t>
  </si>
  <si>
    <t>Мероприятия по оказанию адресной социальной помощи (ежемесячная выплата гражданам, удостоенным звания "Почетный гражданин Собинского района", мероприятия по оказанию адресной социальной помощи из районного бюджета: оказание социальной поддержки военнослужащим, получившим ранение в локальных войнах , Мероприятия по оказанию адресной социальной помощи :  единовременная материальная помощь гражданам, оказавшимся в трудной жизненной ситуации  - погорельцам ; в  связи с трудным материальным положением , расходы на дополнительное пенсионное обеспечение за выслугу лет лиц, замещавших муниципальные должности и должности муниципальной службы;обеспечение равной доступности услуг общестенного транспорта для отдельных категорий ограждан на пригородных муниципальных маршрутах Собинского района , обеспечение равной доступности услуг общественного транспорта для отдельных категорий граждан МО Собинский район на пригородном маршруте г.Собинка-г.Лакинск - пенсионеры.</t>
  </si>
  <si>
    <t>Фактически достигнутые значения показателей(индикаторов)составляют 93,1%,уровень финансированяи реализации основных мероприятий программы составляет 95%,степень реализации  удовлетворительная</t>
  </si>
  <si>
    <t>На основании анализа достигнутых значений показателей (индикаторов) Программы и входящих в её состав Подпрограмм  степень достижения запланированных результатов составила 101,3%. Сопоставив произведенные в 2020 году затраты на реализацию Программы с их плановыми назначениями, степень достижения запланированного уровня затрат составила 98%. Запланированные  Программой мероприятия выполнены в полном объеме  (100%). Все это свидетельствует  об эффективности Программы.</t>
  </si>
  <si>
    <t>Обеспечение выполнения муниципального задания дошкольными образовательными организациями;школами; домами (центрами) детского творчества;выплаты персональных премий и степендий в области культуры одаренным детям "Надежды земли Владимирской";выплаты персональных разовых ежегодных премий   детям им.В.А.Солоухина;компенсация стоимости питания учащихся общеобразовательных организаций, организация льготного питания учащихся и питания в лагерях с дневным прбыванием;проведение ремонтных работ с целью обеспечения комплексной безопасности в муниципальных образовательных и дошкольных образовательных организациях, в том числе  ремонт и реконструкция зданий;расходы на организацию конкурсов, смотров, соревнований;расходы в рамках НАЦИОНАЛЬНОГО ПРОЕКТА "ОБРАЗОВАНИЕ", Федерального проекта "Современная школа"- МБОУ Рождественская СОШ, МБОУ Зареченская СОШ и ООШ № 2 г.Собинка приобретены: МФУ, шлем виртуальной реальности, квадрокоптер, ноутбук мобильного класса, ноутбук виртуальной реальности, принтер,  смартфон, фотоаппарат, шахматы  и др, Федерального проекта "Успех каждого ребенка" - МБОУ Фетининская ООШ и Кишлеевская ООШ произведен капитальный ремонт спортивного зала, приобретены основные средства;Федерального проекта "Цифровая образовательная среда"  В МБОУ ЛОШ №1, ЛОШ №2, СОШ №4 приобретены ноутбуки мобильного класса, МФУ, интерактивные комплексы с вычислительным блоком, и др.;осуществление расходов по капитальному ремонту ДМШ Ставрово;обеспечение содержания муниципальных служащих управления образования;приобретено 14 квартир для детей-сирот и т.д.</t>
  </si>
  <si>
    <t>проведение районных спортивно-массовых мероприятий и участие в спортивных мероприятиях вышестоящего уровня: проживание, транспортные услуги и питание спортсменов по спортивным соревнованиям по баскетболу, волейболу, мини футболу, паурлифтингу, легкой атлетике и т.д.; обеспечение деятельности МАУ СОЦ "Тонус" , МУС"Ставровский ФОК" ,   МБОУ ДО ДЮСШ г. Собинка (в рамках  НАЦИОНАЛЬНОГО ПРОЕКТА "ДЕМОГРАФИЯ" , Федерального проекта "Спорт - норма жизни"  приобретение спортивного инвентаря( гантели,гири,стойка, мячи) и спортивную форму: шорты, майки, костюм ветрозащиты); развитие инфраструктуры в области физической культуры и спорта: устройство футбольного поля, приобретение скамеек, урн, ворот по минифутболу, светильников к футбольному полю, скульптур у бассейна, спортивные табло, детская спортивная площадка, уплата земельного налога и пеней по земельному налогу,  строительство универсального спортивного зала с плавательным бассейном в г. Собинка ( II этап)-в рамках национального проекта "Демография" - федеральный проект "Спорт-норма жизни";приобретение спортивного оборудования для ГТО ( гимнастическая скамья  турники- перекладницы , брусья ,стенка для лазония с зацепами, уличный кардиотренажер, уличные тренажеры и др.)</t>
  </si>
  <si>
    <t xml:space="preserve">Муниципальная программа "Комплексное развитие сеоьских территорий Собинского района" </t>
  </si>
  <si>
    <t>строительство распределительного газопровода низкого давления в с.Алепино  и  с. Одерихино  за счет средств ОБ, МБ и за счет средств гражд по программе на развитие гражданского общества путем введения самообложения и через добровольные пожертвования граждан  .</t>
  </si>
  <si>
    <t>Комплексное обустройство населенных пунктов, расположенных в сельской местности, объектами инженерной инфраструктурырасходы   на развитие гражданского общества путем введения самообложения и через добровольные пожертвования граждан, а так же на реализацию мероприятий по заявкам старост по организации в границах поселения водоснабжения населения путем эксплуатации нецентрализованных систем холодного водоснабжения (ремонт колодца д. Бурыкино); уплата земельного налога по ифрастраструктуре многодетных семей г.Собинка, газопровод село Заречное, газопровод д. Буланово, д. Курилово, д. Кузмино-Елховица;  распределительный газопровод пос.Колокша, газопровод с.Заречное, ул.Садовая, котельная д. Курилово; Газопровод высокого давления, ПРГ, распределительные газопроводы и газопроводы-вводы низкого давления для: газоснабжения жилых домов в д.Одерихино, д.Колокша для газоснабжения жилых домов в д. Столбищи, д. Дуброво Собинского района , для газоснабжения жилых домов в д. Парфентьево , расходы Собинского района по организации в границах поселения водоснабжения населения путем эксплуатации нецентрализованных систем холодного водоснабжения (ремонт 30 колодцев, содержание 243 колодцев) на территории сельских поселений;обеспечение сельского населения перевозками автомобильным транспортом общего пользования на маршрутах пригородного сообщения Собинского района (возмещение убытков ИП Князев; четырем семьям предоставлены свидетельства о предоставлении социальных выплат на строительство (приобретение) жилья в сельской местности;пять семей улучшили свои жилищные условия : с. Рождествено, д. Толпухово, с. Заречное, с. Кишлеево;содержание МКУ «Управление экономики, сельского хозяйства и природопользования» и содержание МКУ "Управление ЖКХ и строительства".</t>
  </si>
  <si>
    <t>Реализация программы отвечает приведенным  критериям, уровень эффективности ее реализации признается удовлетворительным. Результаты программы не достигнутые в полном объеме в 2020 году по объективным причинам, реализация мероприятий продолжиться в 2021 году.</t>
  </si>
  <si>
    <t>Коэффециент эффективности =-1,0-программа реализуется с высоким уровнем эффективности.</t>
  </si>
  <si>
    <t>безвозмездные средства</t>
  </si>
  <si>
    <t>остатки прошлых лет (средства включены в план программ прошедших годов)</t>
  </si>
  <si>
    <t>за 2020 год</t>
  </si>
  <si>
    <t>Уровень финансирования программы составляет 99 %.Реализация программы отвечает приведенным выше критериям, уровень эффективности ее реализации признается удовлетворительным. Результаты программы не достигнутые в полном объеме в 2020 году по объективным причинам, реализация мероприятий продолжиться в 2021 году.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</si>
</sst>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0000000"/>
    <numFmt numFmtId="179" formatCode="0.0000000000"/>
    <numFmt numFmtId="180" formatCode="0.00000000"/>
    <numFmt numFmtId="181" formatCode="0.0000000"/>
    <numFmt numFmtId="182" formatCode="0.000000"/>
    <numFmt numFmtId="183" formatCode="0.00000"/>
    <numFmt numFmtId="184" formatCode="0.0000"/>
    <numFmt numFmtId="185" formatCode="0.000"/>
  </numFmts>
  <fonts count="42">
    <font>
      <sz val="10"/>
      <name val="Arial Cyr"/>
      <family val="0"/>
    </font>
    <font>
      <sz val="10"/>
      <name val="Times New Roman"/>
      <family val="1"/>
    </font>
    <font>
      <b/>
      <i/>
      <sz val="10"/>
      <name val="Times New Roman"/>
      <family val="1"/>
    </font>
    <font>
      <b/>
      <sz val="10"/>
      <name val="Times New Roman"/>
      <family val="1"/>
    </font>
    <font>
      <sz val="10"/>
      <color indexed="8"/>
      <name val="Times New Roman"/>
      <family val="1"/>
    </font>
    <font>
      <sz val="9"/>
      <name val="Times New Roman"/>
      <family val="1"/>
    </font>
    <font>
      <b/>
      <sz val="10"/>
      <name val="Arial Cyr"/>
      <family val="0"/>
    </font>
    <font>
      <b/>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00">
    <xf numFmtId="0" fontId="0" fillId="0" borderId="0" xfId="0" applyAlignment="1">
      <alignment/>
    </xf>
    <xf numFmtId="0" fontId="0" fillId="0" borderId="0" xfId="0" applyAlignment="1">
      <alignment vertical="top" wrapText="1" shrinkToFit="1"/>
    </xf>
    <xf numFmtId="177" fontId="1" fillId="0" borderId="10" xfId="0" applyNumberFormat="1" applyFont="1" applyFill="1" applyBorder="1" applyAlignment="1">
      <alignment horizontal="center" vertical="center" wrapText="1" shrinkToFit="1"/>
    </xf>
    <xf numFmtId="0" fontId="1" fillId="0" borderId="11" xfId="0" applyFont="1" applyFill="1" applyBorder="1" applyAlignment="1">
      <alignment horizontal="center" wrapText="1" shrinkToFit="1"/>
    </xf>
    <xf numFmtId="0" fontId="3" fillId="0" borderId="0" xfId="0" applyFont="1" applyFill="1" applyAlignment="1">
      <alignment/>
    </xf>
    <xf numFmtId="0" fontId="0" fillId="0" borderId="0" xfId="0" applyFill="1" applyAlignment="1">
      <alignment/>
    </xf>
    <xf numFmtId="0" fontId="0" fillId="5" borderId="0" xfId="0" applyFill="1" applyAlignment="1">
      <alignment/>
    </xf>
    <xf numFmtId="0" fontId="1" fillId="0" borderId="10" xfId="0" applyFont="1" applyFill="1" applyBorder="1" applyAlignment="1">
      <alignment/>
    </xf>
    <xf numFmtId="0" fontId="1" fillId="0" borderId="0" xfId="0" applyFont="1" applyFill="1" applyBorder="1" applyAlignment="1">
      <alignment horizontal="center" wrapText="1" shrinkToFit="1"/>
    </xf>
    <xf numFmtId="0" fontId="1" fillId="0" borderId="10" xfId="0" applyFont="1" applyFill="1" applyBorder="1" applyAlignment="1">
      <alignment horizontal="center" vertical="center" wrapText="1" shrinkToFit="1"/>
    </xf>
    <xf numFmtId="0" fontId="1" fillId="0" borderId="12" xfId="0" applyFont="1" applyFill="1" applyBorder="1" applyAlignment="1">
      <alignment/>
    </xf>
    <xf numFmtId="177" fontId="0" fillId="0" borderId="0" xfId="0" applyNumberFormat="1" applyAlignment="1">
      <alignment/>
    </xf>
    <xf numFmtId="0" fontId="1" fillId="0" borderId="11" xfId="0" applyFont="1" applyFill="1" applyBorder="1" applyAlignment="1">
      <alignment horizontal="center" vertical="center" wrapText="1" shrinkToFi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3" xfId="0" applyFont="1" applyFill="1" applyBorder="1" applyAlignment="1">
      <alignment horizontal="center"/>
    </xf>
    <xf numFmtId="177" fontId="3" fillId="0" borderId="10" xfId="0" applyNumberFormat="1"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6" fillId="0" borderId="0" xfId="0" applyFont="1" applyAlignment="1">
      <alignment/>
    </xf>
    <xf numFmtId="0" fontId="7" fillId="0" borderId="0" xfId="0" applyFont="1" applyAlignment="1">
      <alignment/>
    </xf>
    <xf numFmtId="172" fontId="3" fillId="0" borderId="10" xfId="0" applyNumberFormat="1" applyFont="1" applyFill="1" applyBorder="1" applyAlignment="1">
      <alignment horizontal="center" vertical="center" wrapText="1" shrinkToFit="1"/>
    </xf>
    <xf numFmtId="172" fontId="1" fillId="0" borderId="10" xfId="0" applyNumberFormat="1" applyFont="1" applyFill="1" applyBorder="1" applyAlignment="1">
      <alignment horizontal="center" vertical="center" wrapText="1" shrinkToFit="1"/>
    </xf>
    <xf numFmtId="177" fontId="1" fillId="0" borderId="10" xfId="0" applyNumberFormat="1" applyFont="1" applyFill="1" applyBorder="1" applyAlignment="1">
      <alignment horizontal="center" vertical="center"/>
    </xf>
    <xf numFmtId="172" fontId="1" fillId="0" borderId="0" xfId="0" applyNumberFormat="1" applyFont="1" applyFill="1" applyBorder="1" applyAlignment="1">
      <alignment horizontal="center" vertical="center" wrapText="1" shrinkToFit="1"/>
    </xf>
    <xf numFmtId="177"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wrapText="1" shrinkToFit="1"/>
    </xf>
    <xf numFmtId="177" fontId="3" fillId="0" borderId="10" xfId="0" applyNumberFormat="1" applyFont="1" applyFill="1" applyBorder="1" applyAlignment="1">
      <alignment horizontal="center" vertical="center"/>
    </xf>
    <xf numFmtId="172"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wrapText="1"/>
    </xf>
    <xf numFmtId="172" fontId="1" fillId="0" borderId="10" xfId="0" applyNumberFormat="1" applyFont="1" applyFill="1" applyBorder="1" applyAlignment="1">
      <alignment horizontal="center"/>
    </xf>
    <xf numFmtId="0" fontId="0" fillId="0" borderId="10" xfId="0" applyFill="1" applyBorder="1" applyAlignment="1">
      <alignment horizontal="center"/>
    </xf>
    <xf numFmtId="172" fontId="0" fillId="0" borderId="10" xfId="0" applyNumberFormat="1" applyFill="1" applyBorder="1" applyAlignment="1">
      <alignment horizontal="center"/>
    </xf>
    <xf numFmtId="0" fontId="2" fillId="33" borderId="10" xfId="0" applyFont="1" applyFill="1" applyBorder="1" applyAlignment="1">
      <alignment horizontal="center" vertical="center" wrapText="1" shrinkToFit="1"/>
    </xf>
    <xf numFmtId="177" fontId="2" fillId="33" borderId="10" xfId="0" applyNumberFormat="1" applyFont="1" applyFill="1" applyBorder="1" applyAlignment="1">
      <alignment horizontal="center" vertical="center" wrapText="1" shrinkToFit="1"/>
    </xf>
    <xf numFmtId="0" fontId="2" fillId="33" borderId="14" xfId="0" applyFont="1" applyFill="1" applyBorder="1" applyAlignment="1">
      <alignment horizontal="center" vertical="center" wrapText="1" shrinkToFit="1"/>
    </xf>
    <xf numFmtId="0" fontId="2" fillId="33" borderId="12" xfId="0" applyFont="1" applyFill="1" applyBorder="1" applyAlignment="1">
      <alignment/>
    </xf>
    <xf numFmtId="177" fontId="3" fillId="33" borderId="10" xfId="0" applyNumberFormat="1"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10" xfId="0" applyFont="1" applyFill="1" applyBorder="1" applyAlignment="1">
      <alignment/>
    </xf>
    <xf numFmtId="0" fontId="1" fillId="0" borderId="15" xfId="0" applyFont="1" applyFill="1" applyBorder="1" applyAlignment="1">
      <alignment horizontal="center" vertical="center" wrapText="1" shrinkToFit="1"/>
    </xf>
    <xf numFmtId="0" fontId="1" fillId="0" borderId="15" xfId="0" applyFont="1" applyFill="1" applyBorder="1" applyAlignment="1">
      <alignment horizontal="center" vertical="top" wrapText="1"/>
    </xf>
    <xf numFmtId="0" fontId="1" fillId="0" borderId="0" xfId="0" applyFont="1" applyFill="1" applyBorder="1" applyAlignment="1">
      <alignment horizontal="center" vertical="center" wrapText="1" shrinkToFit="1"/>
    </xf>
    <xf numFmtId="0" fontId="1" fillId="0" borderId="12" xfId="0" applyFont="1" applyFill="1" applyBorder="1" applyAlignment="1">
      <alignment horizontal="center" vertical="top" wrapText="1"/>
    </xf>
    <xf numFmtId="0" fontId="1" fillId="0" borderId="15" xfId="0" applyFont="1" applyFill="1" applyBorder="1" applyAlignment="1">
      <alignment horizontal="center" vertical="top" wrapText="1"/>
    </xf>
    <xf numFmtId="0" fontId="0" fillId="0" borderId="11" xfId="0" applyFill="1" applyBorder="1" applyAlignment="1">
      <alignment/>
    </xf>
    <xf numFmtId="0" fontId="1" fillId="0" borderId="11" xfId="0" applyFont="1" applyFill="1" applyBorder="1" applyAlignment="1">
      <alignment horizontal="center" vertical="top"/>
    </xf>
    <xf numFmtId="0" fontId="1" fillId="0" borderId="12" xfId="0" applyFont="1" applyFill="1" applyBorder="1" applyAlignment="1">
      <alignment horizontal="left" vertical="center" wrapText="1" shrinkToFit="1"/>
    </xf>
    <xf numFmtId="0" fontId="1" fillId="0" borderId="15" xfId="0" applyFont="1" applyFill="1" applyBorder="1" applyAlignment="1">
      <alignment horizontal="left" vertical="center" wrapText="1" shrinkToFit="1"/>
    </xf>
    <xf numFmtId="0" fontId="1" fillId="0" borderId="11" xfId="0" applyFont="1" applyFill="1" applyBorder="1" applyAlignment="1">
      <alignment horizontal="left" vertical="center" wrapText="1" shrinkToFit="1"/>
    </xf>
    <xf numFmtId="0" fontId="1" fillId="0" borderId="12" xfId="0" applyFont="1" applyFill="1" applyBorder="1" applyAlignment="1">
      <alignment horizontal="center" wrapText="1" shrinkToFit="1"/>
    </xf>
    <xf numFmtId="0" fontId="1" fillId="0" borderId="15" xfId="0" applyFont="1" applyFill="1" applyBorder="1" applyAlignment="1">
      <alignment horizontal="center" wrapText="1" shrinkToFit="1"/>
    </xf>
    <xf numFmtId="0" fontId="1" fillId="0" borderId="11" xfId="0" applyFont="1" applyFill="1" applyBorder="1" applyAlignment="1">
      <alignment horizontal="center" wrapText="1" shrinkToFit="1"/>
    </xf>
    <xf numFmtId="0" fontId="0" fillId="0" borderId="11" xfId="0" applyFill="1" applyBorder="1" applyAlignment="1">
      <alignment horizontal="center" vertical="top" wrapText="1"/>
    </xf>
    <xf numFmtId="0" fontId="1" fillId="0" borderId="12" xfId="0" applyFont="1" applyFill="1" applyBorder="1" applyAlignment="1">
      <alignment horizontal="center" vertical="top" wrapText="1" shrinkToFit="1"/>
    </xf>
    <xf numFmtId="0" fontId="1" fillId="0" borderId="15" xfId="0" applyFont="1" applyFill="1" applyBorder="1" applyAlignment="1">
      <alignment horizontal="center" vertical="top" wrapText="1" shrinkToFit="1"/>
    </xf>
    <xf numFmtId="0" fontId="1" fillId="0" borderId="11" xfId="0" applyFont="1" applyFill="1" applyBorder="1" applyAlignment="1">
      <alignment horizontal="center" vertical="top" wrapText="1" shrinkToFit="1"/>
    </xf>
    <xf numFmtId="0" fontId="1" fillId="0" borderId="12"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0" xfId="0" applyFont="1" applyFill="1" applyBorder="1" applyAlignment="1">
      <alignment horizontal="center" wrapText="1" shrinkToFit="1"/>
    </xf>
    <xf numFmtId="0" fontId="1" fillId="0" borderId="11" xfId="0" applyFont="1" applyFill="1" applyBorder="1" applyAlignment="1">
      <alignment horizontal="center" vertical="center" wrapText="1" shrinkToFit="1"/>
    </xf>
    <xf numFmtId="0" fontId="1" fillId="0" borderId="15"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NumberFormat="1" applyFont="1" applyFill="1" applyBorder="1" applyAlignment="1">
      <alignment horizontal="center" vertical="center" wrapText="1" shrinkToFit="1"/>
    </xf>
    <xf numFmtId="0" fontId="0" fillId="0" borderId="15" xfId="0" applyFill="1" applyBorder="1" applyAlignment="1">
      <alignment horizontal="center" vertical="center" wrapText="1"/>
    </xf>
    <xf numFmtId="0" fontId="0" fillId="0" borderId="11" xfId="0" applyFill="1"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top"/>
    </xf>
    <xf numFmtId="172"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wrapText="1"/>
    </xf>
    <xf numFmtId="0" fontId="1" fillId="0" borderId="1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top" wrapText="1" shrinkToFit="1"/>
    </xf>
    <xf numFmtId="172" fontId="1" fillId="0" borderId="15" xfId="0" applyNumberFormat="1" applyFont="1" applyFill="1" applyBorder="1" applyAlignment="1">
      <alignment horizontal="center" vertical="top" wrapText="1" shrinkToFit="1"/>
    </xf>
    <xf numFmtId="172" fontId="1" fillId="0" borderId="11" xfId="0" applyNumberFormat="1" applyFont="1" applyFill="1" applyBorder="1" applyAlignment="1">
      <alignment horizontal="center" vertical="top" wrapText="1" shrinkToFit="1"/>
    </xf>
    <xf numFmtId="0" fontId="1" fillId="0" borderId="15" xfId="0" applyFont="1" applyFill="1" applyBorder="1" applyAlignment="1">
      <alignment horizontal="center" wrapText="1"/>
    </xf>
    <xf numFmtId="0" fontId="1" fillId="0" borderId="11" xfId="0" applyFont="1" applyFill="1" applyBorder="1" applyAlignment="1">
      <alignment horizontal="center" wrapText="1"/>
    </xf>
    <xf numFmtId="0" fontId="1" fillId="0" borderId="10" xfId="0" applyFont="1" applyFill="1" applyBorder="1" applyAlignment="1">
      <alignment horizontal="center" vertical="center" wrapText="1" shrinkToFit="1"/>
    </xf>
    <xf numFmtId="0" fontId="1" fillId="0" borderId="10" xfId="0" applyFont="1" applyFill="1" applyBorder="1" applyAlignment="1">
      <alignment/>
    </xf>
    <xf numFmtId="172" fontId="1" fillId="0" borderId="12" xfId="0" applyNumberFormat="1" applyFont="1" applyFill="1" applyBorder="1" applyAlignment="1">
      <alignment horizontal="center" vertical="center" wrapText="1"/>
    </xf>
    <xf numFmtId="0" fontId="1" fillId="0" borderId="11" xfId="0" applyFont="1" applyFill="1" applyBorder="1" applyAlignment="1">
      <alignment horizontal="center" vertical="top" wrapText="1"/>
    </xf>
    <xf numFmtId="172" fontId="1" fillId="0" borderId="12" xfId="0" applyNumberFormat="1" applyFont="1" applyFill="1" applyBorder="1" applyAlignment="1">
      <alignment horizontal="center" vertical="top" wrapText="1"/>
    </xf>
    <xf numFmtId="0" fontId="1" fillId="0" borderId="12" xfId="0" applyFont="1" applyFill="1" applyBorder="1" applyAlignment="1">
      <alignment horizontal="center" vertical="center" wrapText="1"/>
    </xf>
    <xf numFmtId="2" fontId="1" fillId="0" borderId="12" xfId="0" applyNumberFormat="1" applyFont="1" applyFill="1" applyBorder="1" applyAlignment="1">
      <alignment horizontal="center" wrapText="1" shrinkToFit="1"/>
    </xf>
    <xf numFmtId="2" fontId="1" fillId="0" borderId="15" xfId="0" applyNumberFormat="1" applyFont="1" applyFill="1" applyBorder="1" applyAlignment="1">
      <alignment horizontal="center" wrapText="1" shrinkToFit="1"/>
    </xf>
    <xf numFmtId="2" fontId="1" fillId="0" borderId="11" xfId="0" applyNumberFormat="1" applyFont="1" applyFill="1" applyBorder="1" applyAlignment="1">
      <alignment horizontal="center" wrapText="1" shrinkToFit="1"/>
    </xf>
    <xf numFmtId="0" fontId="1" fillId="0" borderId="11" xfId="0" applyFont="1" applyFill="1" applyBorder="1" applyAlignment="1">
      <alignment/>
    </xf>
    <xf numFmtId="0" fontId="4" fillId="0" borderId="12" xfId="0" applyFont="1" applyFill="1" applyBorder="1" applyAlignment="1">
      <alignment horizontal="center" vertical="top" wrapText="1" shrinkToFit="1"/>
    </xf>
    <xf numFmtId="0" fontId="4" fillId="0" borderId="15" xfId="0" applyFont="1" applyFill="1" applyBorder="1" applyAlignment="1">
      <alignment horizontal="center" vertical="top" wrapText="1" shrinkToFit="1"/>
    </xf>
    <xf numFmtId="0" fontId="4" fillId="0" borderId="11" xfId="0" applyFont="1" applyFill="1" applyBorder="1" applyAlignment="1">
      <alignment horizontal="center" vertical="top" wrapText="1" shrinkToFit="1"/>
    </xf>
    <xf numFmtId="0" fontId="1" fillId="0" borderId="10" xfId="0" applyFont="1" applyFill="1" applyBorder="1" applyAlignment="1">
      <alignment horizontal="center" vertical="center" wrapText="1"/>
    </xf>
    <xf numFmtId="0" fontId="3" fillId="0" borderId="0" xfId="0" applyFont="1" applyFill="1" applyAlignment="1">
      <alignment horizontal="center" wrapText="1" shrinkToFit="1"/>
    </xf>
    <xf numFmtId="2" fontId="5" fillId="0" borderId="12" xfId="0" applyNumberFormat="1" applyFont="1" applyFill="1" applyBorder="1" applyAlignment="1">
      <alignment horizontal="left" vertical="top" wrapText="1"/>
    </xf>
    <xf numFmtId="2" fontId="5" fillId="0" borderId="15" xfId="0" applyNumberFormat="1" applyFont="1" applyFill="1" applyBorder="1" applyAlignment="1">
      <alignment horizontal="left" vertical="top"/>
    </xf>
    <xf numFmtId="2" fontId="5" fillId="0" borderId="11" xfId="0" applyNumberFormat="1" applyFont="1" applyFill="1" applyBorder="1" applyAlignment="1">
      <alignment horizontal="lef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2"/>
  <sheetViews>
    <sheetView tabSelected="1" view="pageBreakPreview" zoomScale="93" zoomScaleSheetLayoutView="93" zoomScalePageLayoutView="0" workbookViewId="0" topLeftCell="A1">
      <pane ySplit="4" topLeftCell="A99" activePane="bottomLeft" state="frozen"/>
      <selection pane="topLeft" activeCell="A1" sqref="A1"/>
      <selection pane="bottomLeft" activeCell="I138" sqref="I138:I143"/>
    </sheetView>
  </sheetViews>
  <sheetFormatPr defaultColWidth="9.00390625" defaultRowHeight="12.75"/>
  <cols>
    <col min="1" max="1" width="25.00390625" style="0" customWidth="1"/>
    <col min="2" max="2" width="15.75390625" style="0" customWidth="1"/>
    <col min="3" max="3" width="22.75390625" style="0" customWidth="1"/>
    <col min="4" max="4" width="15.375" style="0" customWidth="1"/>
    <col min="5" max="5" width="16.375" style="6" customWidth="1"/>
    <col min="6" max="6" width="16.375" style="0" customWidth="1"/>
    <col min="7" max="7" width="13.00390625" style="0" customWidth="1"/>
    <col min="8" max="8" width="12.25390625" style="0" customWidth="1"/>
    <col min="9" max="9" width="32.125" style="0" customWidth="1"/>
    <col min="10" max="10" width="19.375" style="5" customWidth="1"/>
    <col min="12" max="12" width="20.125" style="0" customWidth="1"/>
  </cols>
  <sheetData>
    <row r="1" spans="1:10" ht="12.75">
      <c r="A1" s="96" t="s">
        <v>23</v>
      </c>
      <c r="B1" s="96"/>
      <c r="C1" s="96"/>
      <c r="D1" s="96"/>
      <c r="E1" s="96"/>
      <c r="F1" s="96"/>
      <c r="G1" s="96"/>
      <c r="H1" s="96"/>
      <c r="I1" s="96"/>
      <c r="J1" s="96"/>
    </row>
    <row r="2" spans="1:10" ht="12.75">
      <c r="A2" s="4"/>
      <c r="B2" s="4"/>
      <c r="C2" s="4"/>
      <c r="D2" s="4"/>
      <c r="E2" s="4"/>
      <c r="F2" s="4" t="s">
        <v>94</v>
      </c>
      <c r="G2" s="4"/>
      <c r="H2" s="4"/>
      <c r="I2" s="4"/>
      <c r="J2" s="4"/>
    </row>
    <row r="3" spans="1:10" ht="17.25" customHeight="1">
      <c r="A3" s="82" t="s">
        <v>0</v>
      </c>
      <c r="B3" s="59" t="s">
        <v>11</v>
      </c>
      <c r="C3" s="59" t="s">
        <v>13</v>
      </c>
      <c r="D3" s="61" t="s">
        <v>12</v>
      </c>
      <c r="E3" s="83"/>
      <c r="F3" s="83"/>
      <c r="G3" s="59" t="s">
        <v>17</v>
      </c>
      <c r="H3" s="59" t="s">
        <v>20</v>
      </c>
      <c r="I3" s="82" t="s">
        <v>18</v>
      </c>
      <c r="J3" s="52" t="s">
        <v>19</v>
      </c>
    </row>
    <row r="4" spans="1:12" ht="135" customHeight="1">
      <c r="A4" s="83"/>
      <c r="B4" s="91"/>
      <c r="C4" s="54"/>
      <c r="D4" s="9" t="s">
        <v>14</v>
      </c>
      <c r="E4" s="9" t="s">
        <v>15</v>
      </c>
      <c r="F4" s="9" t="s">
        <v>16</v>
      </c>
      <c r="G4" s="62"/>
      <c r="H4" s="62"/>
      <c r="I4" s="83"/>
      <c r="J4" s="54"/>
      <c r="L4" s="11"/>
    </row>
    <row r="5" spans="1:10" ht="15" customHeight="1">
      <c r="A5" s="13">
        <v>1</v>
      </c>
      <c r="B5" s="14">
        <v>2</v>
      </c>
      <c r="C5" s="3">
        <v>3</v>
      </c>
      <c r="D5" s="9">
        <v>4</v>
      </c>
      <c r="E5" s="9">
        <v>5</v>
      </c>
      <c r="F5" s="9">
        <v>6</v>
      </c>
      <c r="G5" s="12">
        <v>7</v>
      </c>
      <c r="H5" s="12">
        <v>8</v>
      </c>
      <c r="I5" s="15">
        <v>9</v>
      </c>
      <c r="J5" s="3">
        <v>10</v>
      </c>
    </row>
    <row r="6" spans="1:10" ht="13.5">
      <c r="A6" s="35" t="s">
        <v>5</v>
      </c>
      <c r="B6" s="39">
        <f>B7+B8+B9+B12+B13+B10</f>
        <v>12400047.889999997</v>
      </c>
      <c r="C6" s="39">
        <f>C7+C8+C9+C12+C13+C10</f>
        <v>1346296.9999999998</v>
      </c>
      <c r="D6" s="39">
        <f>D7+D8+D9+D12+D13+D10</f>
        <v>7313360.599999999</v>
      </c>
      <c r="E6" s="39">
        <f>E7+E8+E9+E12+E13+E10</f>
        <v>1322448.7000000002</v>
      </c>
      <c r="F6" s="39">
        <f aca="true" t="shared" si="0" ref="F6:F49">D6+E6</f>
        <v>8635809.299999999</v>
      </c>
      <c r="G6" s="39">
        <f aca="true" t="shared" si="1" ref="G6:G44">E6/C6*100</f>
        <v>98.22860037569721</v>
      </c>
      <c r="H6" s="39">
        <f aca="true" t="shared" si="2" ref="H6:H44">F6/B6*100</f>
        <v>69.64335441772235</v>
      </c>
      <c r="I6" s="40"/>
      <c r="J6" s="41"/>
    </row>
    <row r="7" spans="1:10" ht="12.75">
      <c r="A7" s="19" t="s">
        <v>1</v>
      </c>
      <c r="B7" s="16">
        <f aca="true" t="shared" si="3" ref="B7:E9">B15+B25+B30+B35+B40+B45+B50+B56+B61+B66+B71+B76+B81+B87+B92+B97+B102+B107+B112+B117+B122+B129+B134+B139</f>
        <v>645562.5</v>
      </c>
      <c r="C7" s="16">
        <f t="shared" si="3"/>
        <v>43971</v>
      </c>
      <c r="D7" s="16">
        <f t="shared" si="3"/>
        <v>359857.2</v>
      </c>
      <c r="E7" s="16">
        <f t="shared" si="3"/>
        <v>39229.799999999996</v>
      </c>
      <c r="F7" s="16">
        <f t="shared" si="0"/>
        <v>399087</v>
      </c>
      <c r="G7" s="16">
        <f t="shared" si="1"/>
        <v>89.2174387664597</v>
      </c>
      <c r="H7" s="16">
        <f t="shared" si="2"/>
        <v>61.82004066221318</v>
      </c>
      <c r="I7" s="17"/>
      <c r="J7" s="7"/>
    </row>
    <row r="8" spans="1:10" ht="12.75">
      <c r="A8" s="19" t="s">
        <v>2</v>
      </c>
      <c r="B8" s="16">
        <f t="shared" si="3"/>
        <v>6457499.199999999</v>
      </c>
      <c r="C8" s="16">
        <f t="shared" si="3"/>
        <v>634997.5</v>
      </c>
      <c r="D8" s="16">
        <f t="shared" si="3"/>
        <v>3514565</v>
      </c>
      <c r="E8" s="16">
        <f t="shared" si="3"/>
        <v>623092.2999999999</v>
      </c>
      <c r="F8" s="16">
        <f t="shared" si="0"/>
        <v>4137657.3</v>
      </c>
      <c r="G8" s="16">
        <f t="shared" si="1"/>
        <v>98.12515797306287</v>
      </c>
      <c r="H8" s="16">
        <f t="shared" si="2"/>
        <v>64.07522745027983</v>
      </c>
      <c r="I8" s="17"/>
      <c r="J8" s="7"/>
    </row>
    <row r="9" spans="1:10" ht="12.75">
      <c r="A9" s="19" t="s">
        <v>3</v>
      </c>
      <c r="B9" s="16">
        <f t="shared" si="3"/>
        <v>4026383.1899999995</v>
      </c>
      <c r="C9" s="16">
        <f t="shared" si="3"/>
        <v>565773.2999999999</v>
      </c>
      <c r="D9" s="16">
        <f t="shared" si="3"/>
        <v>2533324.599999999</v>
      </c>
      <c r="E9" s="16">
        <f t="shared" si="3"/>
        <v>563795.7000000001</v>
      </c>
      <c r="F9" s="16">
        <f t="shared" si="0"/>
        <v>3097120.2999999993</v>
      </c>
      <c r="G9" s="16">
        <f t="shared" si="1"/>
        <v>99.65046070572792</v>
      </c>
      <c r="H9" s="16">
        <f t="shared" si="2"/>
        <v>76.92065443974793</v>
      </c>
      <c r="I9" s="17"/>
      <c r="J9" s="7"/>
    </row>
    <row r="10" spans="1:10" ht="12.75">
      <c r="A10" s="19" t="s">
        <v>4</v>
      </c>
      <c r="B10" s="16">
        <f>B18+B28+B33+B38+B43+B48+B53+B59+B64+B69+B74+B79+B84+B90+B95+B100+B105+B110+B115+B120+B125+B132+B137+B142</f>
        <v>997662.7</v>
      </c>
      <c r="C10" s="16">
        <f>C21+C38+C43+C48+C53+C59+C64+C69+C74+C79+C90+C95+C100+C105+C110+C115+C120+C125+C132+C137+C142</f>
        <v>69667</v>
      </c>
      <c r="D10" s="16">
        <f>D18+D28+D33+D38+D43+D48+D53+D59+D64+D69+D74+D79+D84+D90+D95+D100+D105+D110+D115+D120+D125+D132+D137+D142</f>
        <v>668173.7999999999</v>
      </c>
      <c r="E10" s="16">
        <f>E21+E38+E43+E48+E53+E59+E64+E69+E74+E79+E90+E95+E100+E105+E110+E115+E120+E125+E132+E137+E142</f>
        <v>64535.6</v>
      </c>
      <c r="F10" s="16">
        <f t="shared" si="0"/>
        <v>732709.3999999999</v>
      </c>
      <c r="G10" s="16">
        <f t="shared" si="1"/>
        <v>92.63438930914207</v>
      </c>
      <c r="H10" s="16">
        <f t="shared" si="2"/>
        <v>73.44259738286296</v>
      </c>
      <c r="I10" s="17"/>
      <c r="J10" s="7"/>
    </row>
    <row r="11" spans="1:10" s="21" customFormat="1" ht="54">
      <c r="A11" s="35" t="s">
        <v>93</v>
      </c>
      <c r="B11" s="36">
        <f>B19+B84</f>
        <v>0</v>
      </c>
      <c r="C11" s="36">
        <f>C19+C84+C54</f>
        <v>85169.29999999999</v>
      </c>
      <c r="D11" s="36">
        <f>D19+D84</f>
        <v>373</v>
      </c>
      <c r="E11" s="36">
        <f>E19+E84+E54</f>
        <v>74123.9</v>
      </c>
      <c r="F11" s="36">
        <f t="shared" si="0"/>
        <v>74496.9</v>
      </c>
      <c r="G11" s="36">
        <v>76.6</v>
      </c>
      <c r="H11" s="36">
        <v>0</v>
      </c>
      <c r="I11" s="37"/>
      <c r="J11" s="38"/>
    </row>
    <row r="12" spans="1:10" ht="45.75" customHeight="1">
      <c r="A12" s="19" t="str">
        <f aca="true" t="shared" si="4" ref="A12:H12">A28</f>
        <v>за счет источников финансового дефицита районного бюджета</v>
      </c>
      <c r="B12" s="16">
        <f t="shared" si="4"/>
        <v>267919.2</v>
      </c>
      <c r="C12" s="16">
        <f t="shared" si="4"/>
        <v>30909.2</v>
      </c>
      <c r="D12" s="16">
        <f t="shared" si="4"/>
        <v>237010</v>
      </c>
      <c r="E12" s="16">
        <f t="shared" si="4"/>
        <v>30909.2</v>
      </c>
      <c r="F12" s="16">
        <f t="shared" si="4"/>
        <v>267919.2</v>
      </c>
      <c r="G12" s="16">
        <f t="shared" si="4"/>
        <v>100</v>
      </c>
      <c r="H12" s="16">
        <f t="shared" si="4"/>
        <v>100</v>
      </c>
      <c r="I12" s="18"/>
      <c r="J12" s="10"/>
    </row>
    <row r="13" spans="1:10" ht="12.75">
      <c r="A13" s="19" t="s">
        <v>46</v>
      </c>
      <c r="B13" s="16">
        <f>B18</f>
        <v>5021.1</v>
      </c>
      <c r="C13" s="16">
        <f>C18+C85+C143</f>
        <v>979</v>
      </c>
      <c r="D13" s="16">
        <f>D18</f>
        <v>430</v>
      </c>
      <c r="E13" s="16">
        <f>E18+E85+E143</f>
        <v>886.1</v>
      </c>
      <c r="F13" s="16">
        <f t="shared" si="0"/>
        <v>1316.1</v>
      </c>
      <c r="G13" s="16">
        <v>103.6</v>
      </c>
      <c r="H13" s="16">
        <v>0</v>
      </c>
      <c r="I13" s="18"/>
      <c r="J13" s="10"/>
    </row>
    <row r="14" spans="1:11" ht="83.25" customHeight="1">
      <c r="A14" s="19" t="s">
        <v>26</v>
      </c>
      <c r="B14" s="16">
        <f>B15+B16+B17+B18+B19+B20+B21</f>
        <v>270040.4</v>
      </c>
      <c r="C14" s="16">
        <f>C15+C16+C17+C18+C20+C21</f>
        <v>35784.299999999996</v>
      </c>
      <c r="D14" s="16">
        <f>D15+D16+D17+D18+D19+D20+D21</f>
        <v>225793.6</v>
      </c>
      <c r="E14" s="16">
        <f>E15+E16+E17+E18+E20+E21</f>
        <v>35425.5</v>
      </c>
      <c r="F14" s="16">
        <f t="shared" si="0"/>
        <v>261219.1</v>
      </c>
      <c r="G14" s="16">
        <f t="shared" si="1"/>
        <v>98.99732564280986</v>
      </c>
      <c r="H14" s="16">
        <f t="shared" si="2"/>
        <v>96.73334064088188</v>
      </c>
      <c r="I14" s="92" t="s">
        <v>89</v>
      </c>
      <c r="J14" s="77" t="s">
        <v>95</v>
      </c>
      <c r="K14" s="11"/>
    </row>
    <row r="15" spans="1:10" ht="44.25" customHeight="1">
      <c r="A15" s="9" t="s">
        <v>1</v>
      </c>
      <c r="B15" s="2">
        <v>16264.3</v>
      </c>
      <c r="C15" s="2">
        <v>0</v>
      </c>
      <c r="D15" s="2">
        <v>16264.3</v>
      </c>
      <c r="E15" s="2">
        <v>0</v>
      </c>
      <c r="F15" s="2">
        <f t="shared" si="0"/>
        <v>16264.3</v>
      </c>
      <c r="G15" s="2" t="e">
        <f t="shared" si="1"/>
        <v>#DIV/0!</v>
      </c>
      <c r="H15" s="2">
        <f t="shared" si="2"/>
        <v>100</v>
      </c>
      <c r="I15" s="93"/>
      <c r="J15" s="78"/>
    </row>
    <row r="16" spans="1:10" ht="44.25" customHeight="1">
      <c r="A16" s="9" t="s">
        <v>2</v>
      </c>
      <c r="B16" s="2">
        <v>62444.2</v>
      </c>
      <c r="C16" s="2">
        <v>6818.9</v>
      </c>
      <c r="D16" s="2">
        <v>52611.7</v>
      </c>
      <c r="E16" s="2">
        <v>6430.4</v>
      </c>
      <c r="F16" s="2">
        <f t="shared" si="0"/>
        <v>59042.1</v>
      </c>
      <c r="G16" s="2">
        <f t="shared" si="1"/>
        <v>94.30260012612005</v>
      </c>
      <c r="H16" s="2">
        <f t="shared" si="2"/>
        <v>94.55177582545697</v>
      </c>
      <c r="I16" s="93"/>
      <c r="J16" s="78"/>
    </row>
    <row r="17" spans="1:10" ht="44.25" customHeight="1">
      <c r="A17" s="9" t="s">
        <v>3</v>
      </c>
      <c r="B17" s="2">
        <v>163044.9</v>
      </c>
      <c r="C17" s="2">
        <v>24294.8</v>
      </c>
      <c r="D17" s="2">
        <v>136775.3</v>
      </c>
      <c r="E17" s="2">
        <v>24324.5</v>
      </c>
      <c r="F17" s="2">
        <f t="shared" si="0"/>
        <v>161099.8</v>
      </c>
      <c r="G17" s="2">
        <f t="shared" si="1"/>
        <v>100.12224838236989</v>
      </c>
      <c r="H17" s="2">
        <f t="shared" si="2"/>
        <v>98.80701573615612</v>
      </c>
      <c r="I17" s="93"/>
      <c r="J17" s="78"/>
    </row>
    <row r="18" spans="1:10" ht="44.25" customHeight="1">
      <c r="A18" s="9" t="s">
        <v>47</v>
      </c>
      <c r="B18" s="2">
        <v>5021.1</v>
      </c>
      <c r="C18" s="2">
        <v>744</v>
      </c>
      <c r="D18" s="2">
        <v>430</v>
      </c>
      <c r="E18" s="2">
        <v>744</v>
      </c>
      <c r="F18" s="2">
        <f t="shared" si="0"/>
        <v>1174</v>
      </c>
      <c r="G18" s="2">
        <f t="shared" si="1"/>
        <v>100</v>
      </c>
      <c r="H18" s="2">
        <f t="shared" si="2"/>
        <v>23.381330784091134</v>
      </c>
      <c r="I18" s="93"/>
      <c r="J18" s="78"/>
    </row>
    <row r="19" spans="1:10" ht="44.25" customHeight="1">
      <c r="A19" s="9" t="s">
        <v>42</v>
      </c>
      <c r="B19" s="2">
        <v>0</v>
      </c>
      <c r="C19" s="2">
        <v>7058.4</v>
      </c>
      <c r="D19" s="2">
        <v>373</v>
      </c>
      <c r="E19" s="2">
        <v>4126.2</v>
      </c>
      <c r="F19" s="2">
        <f t="shared" si="0"/>
        <v>4499.2</v>
      </c>
      <c r="G19" s="2">
        <f t="shared" si="1"/>
        <v>58.45800748044883</v>
      </c>
      <c r="H19" s="2" t="e">
        <f t="shared" si="2"/>
        <v>#DIV/0!</v>
      </c>
      <c r="I19" s="93"/>
      <c r="J19" s="78"/>
    </row>
    <row r="20" spans="1:10" ht="44.25" customHeight="1">
      <c r="A20" s="9" t="s">
        <v>43</v>
      </c>
      <c r="B20" s="2">
        <v>639.6</v>
      </c>
      <c r="C20" s="2">
        <v>0</v>
      </c>
      <c r="D20" s="2">
        <v>639.6</v>
      </c>
      <c r="E20" s="2">
        <v>0</v>
      </c>
      <c r="F20" s="2">
        <f t="shared" si="0"/>
        <v>639.6</v>
      </c>
      <c r="G20" s="2" t="e">
        <f t="shared" si="1"/>
        <v>#DIV/0!</v>
      </c>
      <c r="H20" s="2">
        <f t="shared" si="2"/>
        <v>100</v>
      </c>
      <c r="I20" s="93"/>
      <c r="J20" s="78"/>
    </row>
    <row r="21" spans="1:10" ht="409.5" customHeight="1">
      <c r="A21" s="9" t="s">
        <v>4</v>
      </c>
      <c r="B21" s="2">
        <v>22626.3</v>
      </c>
      <c r="C21" s="2">
        <v>3926.6</v>
      </c>
      <c r="D21" s="2">
        <v>18699.7</v>
      </c>
      <c r="E21" s="2">
        <v>3926.6</v>
      </c>
      <c r="F21" s="2">
        <f t="shared" si="0"/>
        <v>22626.3</v>
      </c>
      <c r="G21" s="2">
        <f t="shared" si="1"/>
        <v>100</v>
      </c>
      <c r="H21" s="2">
        <f t="shared" si="2"/>
        <v>100</v>
      </c>
      <c r="I21" s="93"/>
      <c r="J21" s="78"/>
    </row>
    <row r="22" spans="1:10" ht="64.5" customHeight="1">
      <c r="A22" s="9" t="s">
        <v>44</v>
      </c>
      <c r="B22" s="2">
        <v>4298.5</v>
      </c>
      <c r="C22" s="2">
        <v>3861.5</v>
      </c>
      <c r="D22" s="2">
        <v>390</v>
      </c>
      <c r="E22" s="2">
        <v>40</v>
      </c>
      <c r="F22" s="2">
        <f t="shared" si="0"/>
        <v>430</v>
      </c>
      <c r="G22" s="2">
        <f t="shared" si="1"/>
        <v>1.035866891104493</v>
      </c>
      <c r="H22" s="2">
        <f t="shared" si="2"/>
        <v>10.003489589391648</v>
      </c>
      <c r="I22" s="93"/>
      <c r="J22" s="78"/>
    </row>
    <row r="23" spans="1:10" ht="38.25" customHeight="1">
      <c r="A23" s="9" t="s">
        <v>42</v>
      </c>
      <c r="B23" s="2"/>
      <c r="C23" s="2">
        <v>21.4</v>
      </c>
      <c r="D23" s="2"/>
      <c r="E23" s="2">
        <v>21.4</v>
      </c>
      <c r="F23" s="2">
        <f t="shared" si="0"/>
        <v>21.4</v>
      </c>
      <c r="G23" s="2">
        <f t="shared" si="1"/>
        <v>100</v>
      </c>
      <c r="H23" s="2" t="e">
        <f t="shared" si="2"/>
        <v>#DIV/0!</v>
      </c>
      <c r="I23" s="94"/>
      <c r="J23" s="79"/>
    </row>
    <row r="24" spans="1:18" ht="144.75" customHeight="1">
      <c r="A24" s="19" t="s">
        <v>6</v>
      </c>
      <c r="B24" s="16">
        <f>B25+B26+B27+B28</f>
        <v>686575.1000000001</v>
      </c>
      <c r="C24" s="16">
        <f>C25+C26+C27+C28</f>
        <v>79689.4</v>
      </c>
      <c r="D24" s="16">
        <f>D25+D26+D27+D28</f>
        <v>606885.7</v>
      </c>
      <c r="E24" s="16">
        <f>E25+E26+E27+E28</f>
        <v>79689.4</v>
      </c>
      <c r="F24" s="16">
        <f t="shared" si="0"/>
        <v>686575.1</v>
      </c>
      <c r="G24" s="16">
        <f t="shared" si="1"/>
        <v>100</v>
      </c>
      <c r="H24" s="16">
        <f t="shared" si="2"/>
        <v>99.99999999999997</v>
      </c>
      <c r="I24" s="97" t="s">
        <v>72</v>
      </c>
      <c r="J24" s="56" t="s">
        <v>24</v>
      </c>
      <c r="K24" s="1"/>
      <c r="L24" s="1"/>
      <c r="M24" s="1"/>
      <c r="N24" s="1"/>
      <c r="O24" s="1"/>
      <c r="P24" s="1"/>
      <c r="Q24" s="1"/>
      <c r="R24" s="1"/>
    </row>
    <row r="25" spans="1:10" ht="45.75" customHeight="1">
      <c r="A25" s="9" t="s">
        <v>1</v>
      </c>
      <c r="B25" s="2">
        <v>10242</v>
      </c>
      <c r="C25" s="2">
        <v>0</v>
      </c>
      <c r="D25" s="2">
        <v>10242</v>
      </c>
      <c r="E25" s="2">
        <v>0</v>
      </c>
      <c r="F25" s="2">
        <f t="shared" si="0"/>
        <v>10242</v>
      </c>
      <c r="G25" s="2" t="e">
        <f t="shared" si="1"/>
        <v>#DIV/0!</v>
      </c>
      <c r="H25" s="2">
        <f t="shared" si="2"/>
        <v>100</v>
      </c>
      <c r="I25" s="98"/>
      <c r="J25" s="53"/>
    </row>
    <row r="26" spans="1:10" ht="35.25" customHeight="1">
      <c r="A26" s="9" t="s">
        <v>2</v>
      </c>
      <c r="B26" s="2">
        <v>117065</v>
      </c>
      <c r="C26" s="2">
        <v>18210</v>
      </c>
      <c r="D26" s="2">
        <v>98855</v>
      </c>
      <c r="E26" s="2">
        <v>18210</v>
      </c>
      <c r="F26" s="2">
        <f t="shared" si="0"/>
        <v>117065</v>
      </c>
      <c r="G26" s="2">
        <f t="shared" si="1"/>
        <v>100</v>
      </c>
      <c r="H26" s="2">
        <f t="shared" si="2"/>
        <v>100</v>
      </c>
      <c r="I26" s="98"/>
      <c r="J26" s="53"/>
    </row>
    <row r="27" spans="1:10" ht="47.25" customHeight="1">
      <c r="A27" s="9" t="s">
        <v>3</v>
      </c>
      <c r="B27" s="2">
        <v>291348.9</v>
      </c>
      <c r="C27" s="2">
        <v>30570.2</v>
      </c>
      <c r="D27" s="2">
        <v>260778.7</v>
      </c>
      <c r="E27" s="2">
        <v>30570.2</v>
      </c>
      <c r="F27" s="2">
        <f t="shared" si="0"/>
        <v>291348.9</v>
      </c>
      <c r="G27" s="2">
        <f t="shared" si="1"/>
        <v>100</v>
      </c>
      <c r="H27" s="2">
        <f t="shared" si="2"/>
        <v>100</v>
      </c>
      <c r="I27" s="98"/>
      <c r="J27" s="53"/>
    </row>
    <row r="28" spans="1:10" ht="63.75" customHeight="1">
      <c r="A28" s="9" t="s">
        <v>7</v>
      </c>
      <c r="B28" s="2">
        <v>267919.2</v>
      </c>
      <c r="C28" s="2">
        <v>30909.2</v>
      </c>
      <c r="D28" s="2">
        <v>237010</v>
      </c>
      <c r="E28" s="2">
        <v>30909.2</v>
      </c>
      <c r="F28" s="2">
        <f t="shared" si="0"/>
        <v>267919.2</v>
      </c>
      <c r="G28" s="2">
        <f t="shared" si="1"/>
        <v>100</v>
      </c>
      <c r="H28" s="2">
        <f t="shared" si="2"/>
        <v>100</v>
      </c>
      <c r="I28" s="99"/>
      <c r="J28" s="54"/>
    </row>
    <row r="29" spans="1:10" ht="93.75" customHeight="1">
      <c r="A29" s="19" t="s">
        <v>21</v>
      </c>
      <c r="B29" s="16">
        <f>B30+B31+B32+B33</f>
        <v>1901.5</v>
      </c>
      <c r="C29" s="16">
        <f>C30+C31+C32+C33</f>
        <v>92</v>
      </c>
      <c r="D29" s="16">
        <f>D30+D31+D32+D33</f>
        <v>1809.5</v>
      </c>
      <c r="E29" s="16">
        <f>E30+E31+E32+E33</f>
        <v>92</v>
      </c>
      <c r="F29" s="16">
        <f t="shared" si="0"/>
        <v>1901.5</v>
      </c>
      <c r="G29" s="16">
        <f t="shared" si="1"/>
        <v>100</v>
      </c>
      <c r="H29" s="16">
        <f t="shared" si="2"/>
        <v>100</v>
      </c>
      <c r="I29" s="59" t="s">
        <v>73</v>
      </c>
      <c r="J29" s="88" t="s">
        <v>74</v>
      </c>
    </row>
    <row r="30" spans="1:10" ht="12.75">
      <c r="A30" s="9" t="s">
        <v>1</v>
      </c>
      <c r="B30" s="2">
        <v>0</v>
      </c>
      <c r="C30" s="2">
        <v>0</v>
      </c>
      <c r="D30" s="2">
        <v>0</v>
      </c>
      <c r="E30" s="2">
        <v>0</v>
      </c>
      <c r="F30" s="2">
        <f t="shared" si="0"/>
        <v>0</v>
      </c>
      <c r="G30" s="2" t="e">
        <f t="shared" si="1"/>
        <v>#DIV/0!</v>
      </c>
      <c r="H30" s="2" t="e">
        <f t="shared" si="2"/>
        <v>#DIV/0!</v>
      </c>
      <c r="I30" s="60"/>
      <c r="J30" s="89"/>
    </row>
    <row r="31" spans="1:10" ht="12.75">
      <c r="A31" s="9" t="s">
        <v>2</v>
      </c>
      <c r="B31" s="2">
        <v>0</v>
      </c>
      <c r="C31" s="2">
        <v>0</v>
      </c>
      <c r="D31" s="2">
        <v>0</v>
      </c>
      <c r="E31" s="2">
        <v>0</v>
      </c>
      <c r="F31" s="2">
        <f t="shared" si="0"/>
        <v>0</v>
      </c>
      <c r="G31" s="2" t="e">
        <f t="shared" si="1"/>
        <v>#DIV/0!</v>
      </c>
      <c r="H31" s="2" t="e">
        <f t="shared" si="2"/>
        <v>#DIV/0!</v>
      </c>
      <c r="I31" s="60"/>
      <c r="J31" s="89"/>
    </row>
    <row r="32" spans="1:10" ht="12.75">
      <c r="A32" s="9" t="s">
        <v>3</v>
      </c>
      <c r="B32" s="2">
        <v>1901.5</v>
      </c>
      <c r="C32" s="2">
        <v>92</v>
      </c>
      <c r="D32" s="2">
        <v>1809.5</v>
      </c>
      <c r="E32" s="2">
        <v>92</v>
      </c>
      <c r="F32" s="2">
        <f t="shared" si="0"/>
        <v>1901.5</v>
      </c>
      <c r="G32" s="2">
        <f t="shared" si="1"/>
        <v>100</v>
      </c>
      <c r="H32" s="2">
        <f t="shared" si="2"/>
        <v>100</v>
      </c>
      <c r="I32" s="60"/>
      <c r="J32" s="89"/>
    </row>
    <row r="33" spans="1:12" ht="144.75" customHeight="1">
      <c r="A33" s="9" t="s">
        <v>4</v>
      </c>
      <c r="B33" s="2">
        <v>0</v>
      </c>
      <c r="C33" s="2">
        <v>0</v>
      </c>
      <c r="D33" s="2">
        <v>0</v>
      </c>
      <c r="E33" s="2">
        <v>0</v>
      </c>
      <c r="F33" s="2">
        <f t="shared" si="0"/>
        <v>0</v>
      </c>
      <c r="G33" s="2" t="e">
        <f t="shared" si="1"/>
        <v>#DIV/0!</v>
      </c>
      <c r="H33" s="2" t="e">
        <f t="shared" si="2"/>
        <v>#DIV/0!</v>
      </c>
      <c r="I33" s="62"/>
      <c r="J33" s="90"/>
      <c r="L33" s="6"/>
    </row>
    <row r="34" spans="1:10" ht="86.25" customHeight="1">
      <c r="A34" s="19" t="s">
        <v>27</v>
      </c>
      <c r="B34" s="16">
        <f>B35+B36+B37+B38</f>
        <v>2487</v>
      </c>
      <c r="C34" s="16">
        <f>C35+C36+C37+C38</f>
        <v>7</v>
      </c>
      <c r="D34" s="16">
        <f>D35+D36+D37+D38</f>
        <v>2398.5</v>
      </c>
      <c r="E34" s="16">
        <f>E35+E36+E37+E38</f>
        <v>7</v>
      </c>
      <c r="F34" s="16">
        <f t="shared" si="0"/>
        <v>2405.5</v>
      </c>
      <c r="G34" s="16">
        <f t="shared" si="1"/>
        <v>100</v>
      </c>
      <c r="H34" s="16">
        <f t="shared" si="2"/>
        <v>96.72295938882188</v>
      </c>
      <c r="I34" s="84" t="s">
        <v>76</v>
      </c>
      <c r="J34" s="88" t="s">
        <v>75</v>
      </c>
    </row>
    <row r="35" spans="1:10" ht="12.75">
      <c r="A35" s="9" t="s">
        <v>1</v>
      </c>
      <c r="B35" s="2">
        <v>958.1</v>
      </c>
      <c r="C35" s="2">
        <v>0</v>
      </c>
      <c r="D35" s="2">
        <v>958.1</v>
      </c>
      <c r="E35" s="2">
        <v>0</v>
      </c>
      <c r="F35" s="2">
        <f t="shared" si="0"/>
        <v>958.1</v>
      </c>
      <c r="G35" s="2" t="e">
        <f t="shared" si="1"/>
        <v>#DIV/0!</v>
      </c>
      <c r="H35" s="2">
        <f t="shared" si="2"/>
        <v>100</v>
      </c>
      <c r="I35" s="69"/>
      <c r="J35" s="89"/>
    </row>
    <row r="36" spans="1:10" ht="12.75">
      <c r="A36" s="9" t="s">
        <v>2</v>
      </c>
      <c r="B36" s="2">
        <v>1113.3</v>
      </c>
      <c r="C36" s="2">
        <v>0</v>
      </c>
      <c r="D36" s="2">
        <v>1113.3</v>
      </c>
      <c r="E36" s="2">
        <v>0</v>
      </c>
      <c r="F36" s="2">
        <f t="shared" si="0"/>
        <v>1113.3</v>
      </c>
      <c r="G36" s="2" t="e">
        <f t="shared" si="1"/>
        <v>#DIV/0!</v>
      </c>
      <c r="H36" s="2">
        <f t="shared" si="2"/>
        <v>100</v>
      </c>
      <c r="I36" s="69"/>
      <c r="J36" s="89"/>
    </row>
    <row r="37" spans="1:10" ht="12.75">
      <c r="A37" s="9" t="s">
        <v>3</v>
      </c>
      <c r="B37" s="2">
        <v>415.6</v>
      </c>
      <c r="C37" s="2">
        <v>7</v>
      </c>
      <c r="D37" s="2">
        <v>327.1</v>
      </c>
      <c r="E37" s="2">
        <v>7</v>
      </c>
      <c r="F37" s="2">
        <f t="shared" si="0"/>
        <v>334.1</v>
      </c>
      <c r="G37" s="2">
        <f t="shared" si="1"/>
        <v>100</v>
      </c>
      <c r="H37" s="2">
        <f t="shared" si="2"/>
        <v>80.3897978825794</v>
      </c>
      <c r="I37" s="69"/>
      <c r="J37" s="89"/>
    </row>
    <row r="38" spans="1:10" ht="208.5" customHeight="1">
      <c r="A38" s="9" t="s">
        <v>4</v>
      </c>
      <c r="B38" s="2">
        <v>0</v>
      </c>
      <c r="C38" s="2">
        <v>0</v>
      </c>
      <c r="D38" s="2">
        <v>0</v>
      </c>
      <c r="E38" s="2">
        <v>0</v>
      </c>
      <c r="F38" s="2">
        <f t="shared" si="0"/>
        <v>0</v>
      </c>
      <c r="G38" s="2" t="e">
        <f t="shared" si="1"/>
        <v>#DIV/0!</v>
      </c>
      <c r="H38" s="2" t="e">
        <f t="shared" si="2"/>
        <v>#DIV/0!</v>
      </c>
      <c r="I38" s="70"/>
      <c r="J38" s="90"/>
    </row>
    <row r="39" spans="1:10" ht="98.25" customHeight="1">
      <c r="A39" s="22" t="s">
        <v>8</v>
      </c>
      <c r="B39" s="16">
        <f>B40+B41+B42+B43</f>
        <v>17270.1</v>
      </c>
      <c r="C39" s="16">
        <f>C40+C41+C42+C43</f>
        <v>8306.3</v>
      </c>
      <c r="D39" s="16">
        <f>D40+D41+D42+D43</f>
        <v>8963.8</v>
      </c>
      <c r="E39" s="16">
        <f>E40+E41+E42+E43</f>
        <v>8306.3</v>
      </c>
      <c r="F39" s="16">
        <f t="shared" si="0"/>
        <v>17270.1</v>
      </c>
      <c r="G39" s="16">
        <f t="shared" si="1"/>
        <v>100</v>
      </c>
      <c r="H39" s="16">
        <f t="shared" si="2"/>
        <v>100</v>
      </c>
      <c r="I39" s="45" t="s">
        <v>78</v>
      </c>
      <c r="J39" s="59" t="s">
        <v>77</v>
      </c>
    </row>
    <row r="40" spans="1:10" ht="12.75">
      <c r="A40" s="23" t="s">
        <v>1</v>
      </c>
      <c r="B40" s="2">
        <v>0</v>
      </c>
      <c r="C40" s="2">
        <v>0</v>
      </c>
      <c r="D40" s="2">
        <v>0</v>
      </c>
      <c r="E40" s="2">
        <v>0</v>
      </c>
      <c r="F40" s="2">
        <f t="shared" si="0"/>
        <v>0</v>
      </c>
      <c r="G40" s="2" t="e">
        <f t="shared" si="1"/>
        <v>#DIV/0!</v>
      </c>
      <c r="H40" s="2" t="e">
        <f t="shared" si="2"/>
        <v>#DIV/0!</v>
      </c>
      <c r="I40" s="71"/>
      <c r="J40" s="60"/>
    </row>
    <row r="41" spans="1:10" ht="12.75">
      <c r="A41" s="23" t="s">
        <v>2</v>
      </c>
      <c r="B41" s="2">
        <v>0</v>
      </c>
      <c r="C41" s="2">
        <v>0</v>
      </c>
      <c r="D41" s="2">
        <v>0</v>
      </c>
      <c r="E41" s="2">
        <v>0</v>
      </c>
      <c r="F41" s="2">
        <f t="shared" si="0"/>
        <v>0</v>
      </c>
      <c r="G41" s="2" t="e">
        <f t="shared" si="1"/>
        <v>#DIV/0!</v>
      </c>
      <c r="H41" s="2" t="e">
        <f t="shared" si="2"/>
        <v>#DIV/0!</v>
      </c>
      <c r="I41" s="71"/>
      <c r="J41" s="60"/>
    </row>
    <row r="42" spans="1:10" ht="12.75">
      <c r="A42" s="23" t="s">
        <v>3</v>
      </c>
      <c r="B42" s="2">
        <v>17270.1</v>
      </c>
      <c r="C42" s="2">
        <v>8306.3</v>
      </c>
      <c r="D42" s="2">
        <v>8963.8</v>
      </c>
      <c r="E42" s="2">
        <v>8306.3</v>
      </c>
      <c r="F42" s="2">
        <f t="shared" si="0"/>
        <v>17270.1</v>
      </c>
      <c r="G42" s="2">
        <f t="shared" si="1"/>
        <v>100</v>
      </c>
      <c r="H42" s="2">
        <f t="shared" si="2"/>
        <v>100</v>
      </c>
      <c r="I42" s="71"/>
      <c r="J42" s="60"/>
    </row>
    <row r="43" spans="1:10" ht="406.5" customHeight="1">
      <c r="A43" s="23" t="s">
        <v>4</v>
      </c>
      <c r="B43" s="2">
        <v>0</v>
      </c>
      <c r="C43" s="2">
        <v>0</v>
      </c>
      <c r="D43" s="2">
        <v>0</v>
      </c>
      <c r="E43" s="2">
        <v>0</v>
      </c>
      <c r="F43" s="2">
        <f t="shared" si="0"/>
        <v>0</v>
      </c>
      <c r="G43" s="2" t="e">
        <f t="shared" si="1"/>
        <v>#DIV/0!</v>
      </c>
      <c r="H43" s="2" t="e">
        <f t="shared" si="2"/>
        <v>#DIV/0!</v>
      </c>
      <c r="I43" s="48"/>
      <c r="J43" s="62"/>
    </row>
    <row r="44" spans="1:10" ht="47.25" customHeight="1">
      <c r="A44" s="22" t="s">
        <v>28</v>
      </c>
      <c r="B44" s="16">
        <f>B45+B46+B47+B48</f>
        <v>6931032.2</v>
      </c>
      <c r="C44" s="16">
        <f>C45+C46+C47+C48</f>
        <v>880508.2</v>
      </c>
      <c r="D44" s="16">
        <f>D45+D46+D47+D48</f>
        <v>4237275.899999999</v>
      </c>
      <c r="E44" s="16">
        <f>E45+E46+E47+E48</f>
        <v>862157.4</v>
      </c>
      <c r="F44" s="16">
        <f t="shared" si="0"/>
        <v>5099433.3</v>
      </c>
      <c r="G44" s="16">
        <f t="shared" si="1"/>
        <v>97.91588539436657</v>
      </c>
      <c r="H44" s="16">
        <f t="shared" si="2"/>
        <v>73.57393751539632</v>
      </c>
      <c r="I44" s="45" t="s">
        <v>85</v>
      </c>
      <c r="J44" s="59" t="s">
        <v>84</v>
      </c>
    </row>
    <row r="45" spans="1:10" ht="12.75">
      <c r="A45" s="23" t="s">
        <v>1</v>
      </c>
      <c r="B45" s="2">
        <v>191016.9</v>
      </c>
      <c r="C45" s="2">
        <v>39493.8</v>
      </c>
      <c r="D45" s="2">
        <v>45736.8</v>
      </c>
      <c r="E45" s="2">
        <v>34754.6</v>
      </c>
      <c r="F45" s="2">
        <f>D45+E45</f>
        <v>80491.4</v>
      </c>
      <c r="G45" s="2">
        <f aca="true" t="shared" si="5" ref="G45:G77">E45/C45*100</f>
        <v>88.00014179440822</v>
      </c>
      <c r="H45" s="2">
        <f aca="true" t="shared" si="6" ref="H45:H77">F45/B45*100</f>
        <v>42.138365767636266</v>
      </c>
      <c r="I45" s="46"/>
      <c r="J45" s="60"/>
    </row>
    <row r="46" spans="1:10" ht="12.75">
      <c r="A46" s="23" t="s">
        <v>2</v>
      </c>
      <c r="B46" s="2">
        <v>3887072.5</v>
      </c>
      <c r="C46" s="2">
        <v>510516.8</v>
      </c>
      <c r="D46" s="2">
        <v>2441321</v>
      </c>
      <c r="E46" s="2">
        <v>503293.8</v>
      </c>
      <c r="F46" s="2">
        <f t="shared" si="0"/>
        <v>2944614.8</v>
      </c>
      <c r="G46" s="2">
        <f t="shared" si="5"/>
        <v>98.58515919554459</v>
      </c>
      <c r="H46" s="2">
        <f t="shared" si="6"/>
        <v>75.75404883752489</v>
      </c>
      <c r="I46" s="46"/>
      <c r="J46" s="60"/>
    </row>
    <row r="47" spans="1:10" ht="220.5" customHeight="1">
      <c r="A47" s="23" t="s">
        <v>3</v>
      </c>
      <c r="B47" s="2">
        <v>2200561.4</v>
      </c>
      <c r="C47" s="2">
        <v>273734.6</v>
      </c>
      <c r="D47" s="2">
        <v>1355821.4</v>
      </c>
      <c r="E47" s="2">
        <v>272477.4</v>
      </c>
      <c r="F47" s="2">
        <f t="shared" si="0"/>
        <v>1628298.7999999998</v>
      </c>
      <c r="G47" s="2">
        <f t="shared" si="5"/>
        <v>99.54072302149602</v>
      </c>
      <c r="H47" s="2">
        <f t="shared" si="6"/>
        <v>73.99469971617242</v>
      </c>
      <c r="I47" s="46"/>
      <c r="J47" s="60"/>
    </row>
    <row r="48" spans="1:10" ht="409.5" customHeight="1">
      <c r="A48" s="23" t="s">
        <v>4</v>
      </c>
      <c r="B48" s="2">
        <v>652381.4</v>
      </c>
      <c r="C48" s="2">
        <v>56763</v>
      </c>
      <c r="D48" s="2">
        <v>394396.7</v>
      </c>
      <c r="E48" s="2">
        <v>51631.6</v>
      </c>
      <c r="F48" s="2">
        <f t="shared" si="0"/>
        <v>446028.3</v>
      </c>
      <c r="G48" s="2">
        <f t="shared" si="5"/>
        <v>90.95995630956784</v>
      </c>
      <c r="H48" s="2">
        <f t="shared" si="6"/>
        <v>68.36925454956257</v>
      </c>
      <c r="I48" s="55"/>
      <c r="J48" s="62"/>
    </row>
    <row r="49" spans="1:10" ht="66.75" customHeight="1">
      <c r="A49" s="22" t="s">
        <v>29</v>
      </c>
      <c r="B49" s="16">
        <f>B50+B51+B52+B53</f>
        <v>333583.4</v>
      </c>
      <c r="C49" s="16">
        <f>C50+C51+C52+C53</f>
        <v>69221.5</v>
      </c>
      <c r="D49" s="16">
        <f>D50+D51+D52+D53</f>
        <v>94281.1</v>
      </c>
      <c r="E49" s="16">
        <f>E50+E51+E52+E53</f>
        <v>68683.29999999999</v>
      </c>
      <c r="F49" s="16">
        <f t="shared" si="0"/>
        <v>162964.4</v>
      </c>
      <c r="G49" s="16">
        <f t="shared" si="5"/>
        <v>99.22249590084003</v>
      </c>
      <c r="H49" s="16">
        <f t="shared" si="6"/>
        <v>48.85267072642103</v>
      </c>
      <c r="I49" s="45" t="s">
        <v>86</v>
      </c>
      <c r="J49" s="59" t="s">
        <v>83</v>
      </c>
    </row>
    <row r="50" spans="1:10" ht="12.75">
      <c r="A50" s="23" t="s">
        <v>1</v>
      </c>
      <c r="B50" s="2">
        <v>2622</v>
      </c>
      <c r="C50" s="2">
        <v>2622</v>
      </c>
      <c r="D50" s="2">
        <v>0</v>
      </c>
      <c r="E50" s="2">
        <v>2622</v>
      </c>
      <c r="F50" s="2">
        <f>E50-C50</f>
        <v>0</v>
      </c>
      <c r="G50" s="2">
        <f t="shared" si="5"/>
        <v>100</v>
      </c>
      <c r="H50" s="2">
        <f t="shared" si="6"/>
        <v>0</v>
      </c>
      <c r="I50" s="46"/>
      <c r="J50" s="60"/>
    </row>
    <row r="51" spans="1:10" ht="12.75">
      <c r="A51" s="23" t="s">
        <v>2</v>
      </c>
      <c r="B51" s="2">
        <v>103036.4</v>
      </c>
      <c r="C51" s="2">
        <v>372.4</v>
      </c>
      <c r="D51" s="2">
        <v>10664</v>
      </c>
      <c r="E51" s="2">
        <v>372.4</v>
      </c>
      <c r="F51" s="2">
        <f>D51+E51</f>
        <v>11036.4</v>
      </c>
      <c r="G51" s="2">
        <f t="shared" si="5"/>
        <v>100</v>
      </c>
      <c r="H51" s="2">
        <f t="shared" si="6"/>
        <v>10.7111661509913</v>
      </c>
      <c r="I51" s="46"/>
      <c r="J51" s="60"/>
    </row>
    <row r="52" spans="1:10" ht="12.75">
      <c r="A52" s="23" t="s">
        <v>3</v>
      </c>
      <c r="B52" s="2">
        <v>227925</v>
      </c>
      <c r="C52" s="2">
        <v>66227.1</v>
      </c>
      <c r="D52" s="2">
        <v>83617.1</v>
      </c>
      <c r="E52" s="2">
        <v>65688.9</v>
      </c>
      <c r="F52" s="2">
        <f>D52+E52</f>
        <v>149306</v>
      </c>
      <c r="G52" s="2">
        <f t="shared" si="5"/>
        <v>99.18734173774783</v>
      </c>
      <c r="H52" s="2">
        <f t="shared" si="6"/>
        <v>65.5066359548097</v>
      </c>
      <c r="I52" s="46"/>
      <c r="J52" s="60"/>
    </row>
    <row r="53" spans="1:10" ht="409.5" customHeight="1">
      <c r="A53" s="23" t="s">
        <v>4</v>
      </c>
      <c r="B53" s="2">
        <v>0</v>
      </c>
      <c r="C53" s="2">
        <v>0</v>
      </c>
      <c r="D53" s="2">
        <v>0</v>
      </c>
      <c r="E53" s="2">
        <v>0</v>
      </c>
      <c r="F53" s="2">
        <f>E53-C53</f>
        <v>0</v>
      </c>
      <c r="G53" s="2" t="e">
        <f t="shared" si="5"/>
        <v>#DIV/0!</v>
      </c>
      <c r="H53" s="2" t="e">
        <f t="shared" si="6"/>
        <v>#DIV/0!</v>
      </c>
      <c r="I53" s="85"/>
      <c r="J53" s="62"/>
    </row>
    <row r="54" spans="1:10" ht="67.5" customHeight="1">
      <c r="A54" s="23" t="s">
        <v>42</v>
      </c>
      <c r="B54" s="2">
        <v>0</v>
      </c>
      <c r="C54" s="2">
        <v>78080.9</v>
      </c>
      <c r="D54" s="2">
        <v>0</v>
      </c>
      <c r="E54" s="2">
        <v>69967.7</v>
      </c>
      <c r="F54" s="2">
        <f>E54-C54</f>
        <v>-8113.199999999997</v>
      </c>
      <c r="G54" s="2">
        <f t="shared" si="5"/>
        <v>89.60923862301793</v>
      </c>
      <c r="H54" s="2" t="e">
        <f t="shared" si="6"/>
        <v>#DIV/0!</v>
      </c>
      <c r="I54" s="43"/>
      <c r="J54" s="42"/>
    </row>
    <row r="55" spans="1:10" ht="63.75" customHeight="1">
      <c r="A55" s="22" t="s">
        <v>30</v>
      </c>
      <c r="B55" s="16">
        <f>B56+B57+B58+B59</f>
        <v>538203.2</v>
      </c>
      <c r="C55" s="16">
        <f>C56+C57+C58+C59</f>
        <v>96247.09999999999</v>
      </c>
      <c r="D55" s="16">
        <f>D56+D57+D58+D59</f>
        <v>441956.1</v>
      </c>
      <c r="E55" s="16">
        <f>E56+E57+E58+E59</f>
        <v>96247.09999999999</v>
      </c>
      <c r="F55" s="16">
        <f aca="true" t="shared" si="7" ref="F55:F87">D55+E55</f>
        <v>538203.2</v>
      </c>
      <c r="G55" s="16">
        <f t="shared" si="5"/>
        <v>100</v>
      </c>
      <c r="H55" s="16">
        <f t="shared" si="6"/>
        <v>100</v>
      </c>
      <c r="I55" s="45" t="s">
        <v>80</v>
      </c>
      <c r="J55" s="59" t="s">
        <v>79</v>
      </c>
    </row>
    <row r="56" spans="1:10" ht="12.75">
      <c r="A56" s="23" t="s">
        <v>1</v>
      </c>
      <c r="B56" s="2">
        <v>17918.4</v>
      </c>
      <c r="C56" s="2"/>
      <c r="D56" s="2">
        <v>17918.4</v>
      </c>
      <c r="E56" s="2">
        <v>0</v>
      </c>
      <c r="F56" s="2">
        <f t="shared" si="7"/>
        <v>17918.4</v>
      </c>
      <c r="G56" s="2" t="e">
        <f t="shared" si="5"/>
        <v>#DIV/0!</v>
      </c>
      <c r="H56" s="2">
        <f t="shared" si="6"/>
        <v>100</v>
      </c>
      <c r="I56" s="71"/>
      <c r="J56" s="60"/>
    </row>
    <row r="57" spans="1:10" ht="12.75">
      <c r="A57" s="23" t="s">
        <v>2</v>
      </c>
      <c r="B57" s="2">
        <v>80120.6</v>
      </c>
      <c r="C57" s="2">
        <v>13741.7</v>
      </c>
      <c r="D57" s="2">
        <v>66378.9</v>
      </c>
      <c r="E57" s="2">
        <v>13741.7</v>
      </c>
      <c r="F57" s="2">
        <f t="shared" si="7"/>
        <v>80120.59999999999</v>
      </c>
      <c r="G57" s="2">
        <f t="shared" si="5"/>
        <v>100</v>
      </c>
      <c r="H57" s="2">
        <f t="shared" si="6"/>
        <v>99.99999999999997</v>
      </c>
      <c r="I57" s="71"/>
      <c r="J57" s="60"/>
    </row>
    <row r="58" spans="1:10" ht="12.75">
      <c r="A58" s="23" t="s">
        <v>3</v>
      </c>
      <c r="B58" s="2">
        <v>440164.2</v>
      </c>
      <c r="C58" s="2">
        <v>82505.4</v>
      </c>
      <c r="D58" s="2">
        <v>357658.8</v>
      </c>
      <c r="E58" s="2">
        <v>82505.4</v>
      </c>
      <c r="F58" s="2">
        <f t="shared" si="7"/>
        <v>440164.19999999995</v>
      </c>
      <c r="G58" s="2">
        <f t="shared" si="5"/>
        <v>100</v>
      </c>
      <c r="H58" s="2">
        <f t="shared" si="6"/>
        <v>99.99999999999999</v>
      </c>
      <c r="I58" s="71"/>
      <c r="J58" s="60"/>
    </row>
    <row r="59" spans="1:10" ht="409.5" customHeight="1">
      <c r="A59" s="23" t="s">
        <v>4</v>
      </c>
      <c r="B59" s="2">
        <v>0</v>
      </c>
      <c r="C59" s="2">
        <v>0</v>
      </c>
      <c r="D59" s="2">
        <v>0</v>
      </c>
      <c r="E59" s="2">
        <v>0</v>
      </c>
      <c r="F59" s="2">
        <f t="shared" si="7"/>
        <v>0</v>
      </c>
      <c r="G59" s="2" t="e">
        <f t="shared" si="5"/>
        <v>#DIV/0!</v>
      </c>
      <c r="H59" s="2" t="e">
        <f t="shared" si="6"/>
        <v>#DIV/0!</v>
      </c>
      <c r="I59" s="48"/>
      <c r="J59" s="62"/>
    </row>
    <row r="60" spans="1:10" ht="52.5" customHeight="1">
      <c r="A60" s="22" t="s">
        <v>31</v>
      </c>
      <c r="B60" s="16">
        <f>B61+B62+B63+B64</f>
        <v>39459.2</v>
      </c>
      <c r="C60" s="16">
        <f>C61+C62+C63+C64</f>
        <v>4742.799999999999</v>
      </c>
      <c r="D60" s="16">
        <f>D61+D62+D63+D64</f>
        <v>34716.4</v>
      </c>
      <c r="E60" s="16">
        <f>E61+E62+E63+E64</f>
        <v>4722.799999999999</v>
      </c>
      <c r="F60" s="16">
        <f t="shared" si="7"/>
        <v>39439.2</v>
      </c>
      <c r="G60" s="16">
        <f t="shared" si="5"/>
        <v>99.57830817238762</v>
      </c>
      <c r="H60" s="16">
        <f t="shared" si="6"/>
        <v>99.94931473522017</v>
      </c>
      <c r="I60" s="45" t="s">
        <v>82</v>
      </c>
      <c r="J60" s="59" t="s">
        <v>81</v>
      </c>
    </row>
    <row r="61" spans="1:10" ht="12.75">
      <c r="A61" s="23" t="s">
        <v>1</v>
      </c>
      <c r="B61" s="2">
        <v>5404.8</v>
      </c>
      <c r="C61" s="2">
        <v>0</v>
      </c>
      <c r="D61" s="2">
        <v>5404.8</v>
      </c>
      <c r="E61" s="2">
        <v>0</v>
      </c>
      <c r="F61" s="2">
        <f t="shared" si="7"/>
        <v>5404.8</v>
      </c>
      <c r="G61" s="2" t="e">
        <f t="shared" si="5"/>
        <v>#DIV/0!</v>
      </c>
      <c r="H61" s="2">
        <f t="shared" si="6"/>
        <v>100</v>
      </c>
      <c r="I61" s="46"/>
      <c r="J61" s="60"/>
    </row>
    <row r="62" spans="1:10" ht="12.75">
      <c r="A62" s="23" t="s">
        <v>2</v>
      </c>
      <c r="B62" s="2">
        <v>5021.1</v>
      </c>
      <c r="C62" s="2">
        <v>199.9</v>
      </c>
      <c r="D62" s="2">
        <v>4821.2</v>
      </c>
      <c r="E62" s="2">
        <v>179.9</v>
      </c>
      <c r="F62" s="2">
        <f t="shared" si="7"/>
        <v>5001.099999999999</v>
      </c>
      <c r="G62" s="2">
        <f t="shared" si="5"/>
        <v>89.99499749874937</v>
      </c>
      <c r="H62" s="2">
        <f t="shared" si="6"/>
        <v>99.60168090657425</v>
      </c>
      <c r="I62" s="46"/>
      <c r="J62" s="60"/>
    </row>
    <row r="63" spans="1:10" ht="15.75" customHeight="1">
      <c r="A63" s="23" t="s">
        <v>3</v>
      </c>
      <c r="B63" s="2">
        <v>29033.3</v>
      </c>
      <c r="C63" s="2">
        <v>4542.9</v>
      </c>
      <c r="D63" s="2">
        <v>24490.4</v>
      </c>
      <c r="E63" s="2">
        <v>4542.9</v>
      </c>
      <c r="F63" s="2">
        <f t="shared" si="7"/>
        <v>29033.300000000003</v>
      </c>
      <c r="G63" s="2">
        <f t="shared" si="5"/>
        <v>100</v>
      </c>
      <c r="H63" s="2">
        <f t="shared" si="6"/>
        <v>100.00000000000003</v>
      </c>
      <c r="I63" s="46"/>
      <c r="J63" s="60"/>
    </row>
    <row r="64" spans="1:10" ht="381.75" customHeight="1">
      <c r="A64" s="23" t="s">
        <v>4</v>
      </c>
      <c r="B64" s="2">
        <v>0</v>
      </c>
      <c r="C64" s="2">
        <v>0</v>
      </c>
      <c r="D64" s="2">
        <v>0</v>
      </c>
      <c r="E64" s="2">
        <v>0</v>
      </c>
      <c r="F64" s="2">
        <f t="shared" si="7"/>
        <v>0</v>
      </c>
      <c r="G64" s="2" t="e">
        <f t="shared" si="5"/>
        <v>#DIV/0!</v>
      </c>
      <c r="H64" s="2" t="e">
        <f t="shared" si="6"/>
        <v>#DIV/0!</v>
      </c>
      <c r="I64" s="85"/>
      <c r="J64" s="62"/>
    </row>
    <row r="65" spans="1:10" ht="117" customHeight="1">
      <c r="A65" s="22" t="s">
        <v>32</v>
      </c>
      <c r="B65" s="16">
        <f>B66+B67+B68+B69</f>
        <v>74471</v>
      </c>
      <c r="C65" s="16">
        <f>C66+C67+C68+C69</f>
        <v>17984.3</v>
      </c>
      <c r="D65" s="16">
        <f>D66+D67+D68+D69</f>
        <v>35353.1</v>
      </c>
      <c r="E65" s="16">
        <f>E66+E67+E68+E69</f>
        <v>16460.1</v>
      </c>
      <c r="F65" s="16">
        <f t="shared" si="7"/>
        <v>51813.2</v>
      </c>
      <c r="G65" s="16">
        <f t="shared" si="5"/>
        <v>91.52482999060291</v>
      </c>
      <c r="H65" s="16">
        <f t="shared" si="6"/>
        <v>69.575002349908</v>
      </c>
      <c r="I65" s="87" t="s">
        <v>48</v>
      </c>
      <c r="J65" s="52" t="s">
        <v>49</v>
      </c>
    </row>
    <row r="66" spans="1:10" ht="12.75">
      <c r="A66" s="23" t="s">
        <v>1</v>
      </c>
      <c r="B66" s="2">
        <v>0</v>
      </c>
      <c r="C66" s="2">
        <v>0</v>
      </c>
      <c r="D66" s="2">
        <v>0</v>
      </c>
      <c r="E66" s="2">
        <v>0</v>
      </c>
      <c r="F66" s="2">
        <f t="shared" si="7"/>
        <v>0</v>
      </c>
      <c r="G66" s="2" t="e">
        <f t="shared" si="5"/>
        <v>#DIV/0!</v>
      </c>
      <c r="H66" s="2" t="e">
        <f t="shared" si="6"/>
        <v>#DIV/0!</v>
      </c>
      <c r="I66" s="69"/>
      <c r="J66" s="53"/>
    </row>
    <row r="67" spans="1:10" ht="12.75">
      <c r="A67" s="23" t="s">
        <v>2</v>
      </c>
      <c r="B67" s="2">
        <v>58432.2</v>
      </c>
      <c r="C67" s="2">
        <v>15611.3</v>
      </c>
      <c r="D67" s="2">
        <v>24872.4</v>
      </c>
      <c r="E67" s="2">
        <v>14087.1</v>
      </c>
      <c r="F67" s="2">
        <f t="shared" si="7"/>
        <v>38959.5</v>
      </c>
      <c r="G67" s="2">
        <f t="shared" si="5"/>
        <v>90.23655941529533</v>
      </c>
      <c r="H67" s="2">
        <f t="shared" si="6"/>
        <v>66.674710176923</v>
      </c>
      <c r="I67" s="69"/>
      <c r="J67" s="53"/>
    </row>
    <row r="68" spans="1:10" ht="12.75">
      <c r="A68" s="23" t="s">
        <v>3</v>
      </c>
      <c r="B68" s="2">
        <v>9626.1</v>
      </c>
      <c r="C68" s="2">
        <v>2373</v>
      </c>
      <c r="D68" s="2">
        <v>4068</v>
      </c>
      <c r="E68" s="2">
        <v>2373</v>
      </c>
      <c r="F68" s="2">
        <f t="shared" si="7"/>
        <v>6441</v>
      </c>
      <c r="G68" s="2">
        <f t="shared" si="5"/>
        <v>100</v>
      </c>
      <c r="H68" s="2">
        <f t="shared" si="6"/>
        <v>66.9118334528002</v>
      </c>
      <c r="I68" s="69"/>
      <c r="J68" s="53"/>
    </row>
    <row r="69" spans="1:10" ht="141.75" customHeight="1">
      <c r="A69" s="23" t="s">
        <v>4</v>
      </c>
      <c r="B69" s="2">
        <v>6412.7</v>
      </c>
      <c r="C69" s="2"/>
      <c r="D69" s="2">
        <v>6412.7</v>
      </c>
      <c r="E69" s="2"/>
      <c r="F69" s="2">
        <f t="shared" si="7"/>
        <v>6412.7</v>
      </c>
      <c r="G69" s="2" t="e">
        <f t="shared" si="5"/>
        <v>#DIV/0!</v>
      </c>
      <c r="H69" s="2">
        <f t="shared" si="6"/>
        <v>100</v>
      </c>
      <c r="I69" s="70"/>
      <c r="J69" s="54"/>
    </row>
    <row r="70" spans="1:10" ht="63.75">
      <c r="A70" s="22" t="s">
        <v>33</v>
      </c>
      <c r="B70" s="16">
        <f>B71+B72+B73+B74</f>
        <v>55956.5</v>
      </c>
      <c r="C70" s="16">
        <f>C71+C72+C73+C74</f>
        <v>7873.3</v>
      </c>
      <c r="D70" s="16">
        <f>D71+D72+D73+D74</f>
        <v>48083.3</v>
      </c>
      <c r="E70" s="16">
        <f>E71+E72+E73+E74</f>
        <v>7873.3</v>
      </c>
      <c r="F70" s="16">
        <f t="shared" si="7"/>
        <v>55956.600000000006</v>
      </c>
      <c r="G70" s="16">
        <f t="shared" si="5"/>
        <v>100</v>
      </c>
      <c r="H70" s="16">
        <f t="shared" si="6"/>
        <v>100.00017871024815</v>
      </c>
      <c r="I70" s="86" t="s">
        <v>50</v>
      </c>
      <c r="J70" s="52" t="s">
        <v>51</v>
      </c>
    </row>
    <row r="71" spans="1:10" ht="12.75">
      <c r="A71" s="23" t="s">
        <v>1</v>
      </c>
      <c r="B71" s="2">
        <v>0</v>
      </c>
      <c r="C71" s="2">
        <v>0</v>
      </c>
      <c r="D71" s="2">
        <v>0</v>
      </c>
      <c r="E71" s="2">
        <v>0</v>
      </c>
      <c r="F71" s="2">
        <f t="shared" si="7"/>
        <v>0</v>
      </c>
      <c r="G71" s="2" t="e">
        <f t="shared" si="5"/>
        <v>#DIV/0!</v>
      </c>
      <c r="H71" s="2" t="e">
        <f t="shared" si="6"/>
        <v>#DIV/0!</v>
      </c>
      <c r="I71" s="46"/>
      <c r="J71" s="53"/>
    </row>
    <row r="72" spans="1:10" ht="12.75">
      <c r="A72" s="23" t="s">
        <v>2</v>
      </c>
      <c r="B72" s="2">
        <v>0</v>
      </c>
      <c r="C72" s="2">
        <v>0</v>
      </c>
      <c r="D72" s="2">
        <v>0</v>
      </c>
      <c r="E72" s="2">
        <v>0</v>
      </c>
      <c r="F72" s="2">
        <f t="shared" si="7"/>
        <v>0</v>
      </c>
      <c r="G72" s="2" t="e">
        <f t="shared" si="5"/>
        <v>#DIV/0!</v>
      </c>
      <c r="H72" s="2" t="e">
        <f t="shared" si="6"/>
        <v>#DIV/0!</v>
      </c>
      <c r="I72" s="46"/>
      <c r="J72" s="53"/>
    </row>
    <row r="73" spans="1:10" ht="12.75">
      <c r="A73" s="23" t="s">
        <v>3</v>
      </c>
      <c r="B73" s="2">
        <v>55956.5</v>
      </c>
      <c r="C73" s="2">
        <v>7873.3</v>
      </c>
      <c r="D73" s="2">
        <v>48083.3</v>
      </c>
      <c r="E73" s="2">
        <v>7873.3</v>
      </c>
      <c r="F73" s="2">
        <f t="shared" si="7"/>
        <v>55956.600000000006</v>
      </c>
      <c r="G73" s="2">
        <f t="shared" si="5"/>
        <v>100</v>
      </c>
      <c r="H73" s="2">
        <f t="shared" si="6"/>
        <v>100.00017871024815</v>
      </c>
      <c r="I73" s="46"/>
      <c r="J73" s="53"/>
    </row>
    <row r="74" spans="1:10" ht="189.75" customHeight="1">
      <c r="A74" s="23" t="s">
        <v>4</v>
      </c>
      <c r="B74" s="2">
        <v>0</v>
      </c>
      <c r="C74" s="2">
        <v>0</v>
      </c>
      <c r="D74" s="2">
        <v>0</v>
      </c>
      <c r="E74" s="2">
        <v>0</v>
      </c>
      <c r="F74" s="2">
        <f t="shared" si="7"/>
        <v>0</v>
      </c>
      <c r="G74" s="2" t="e">
        <f t="shared" si="5"/>
        <v>#DIV/0!</v>
      </c>
      <c r="H74" s="2" t="e">
        <f t="shared" si="6"/>
        <v>#DIV/0!</v>
      </c>
      <c r="I74" s="85"/>
      <c r="J74" s="54"/>
    </row>
    <row r="75" spans="1:10" ht="63.75">
      <c r="A75" s="22" t="s">
        <v>9</v>
      </c>
      <c r="B75" s="16">
        <f>B76+B77+B78+B79</f>
        <v>209074.09999999998</v>
      </c>
      <c r="C75" s="16">
        <f>C76+C77+C78+C79</f>
        <v>46110.5</v>
      </c>
      <c r="D75" s="16">
        <f>D76+D77+D78+D79</f>
        <v>158267.4</v>
      </c>
      <c r="E75" s="16">
        <f>E76+E77+E78+E79</f>
        <v>43607.100000000006</v>
      </c>
      <c r="F75" s="16">
        <f t="shared" si="7"/>
        <v>201874.5</v>
      </c>
      <c r="G75" s="16">
        <f t="shared" si="5"/>
        <v>94.57086780668179</v>
      </c>
      <c r="H75" s="16">
        <f t="shared" si="6"/>
        <v>96.55643621089366</v>
      </c>
      <c r="I75" s="45" t="s">
        <v>53</v>
      </c>
      <c r="J75" s="59" t="s">
        <v>52</v>
      </c>
    </row>
    <row r="76" spans="1:10" ht="12.75">
      <c r="A76" s="23" t="s">
        <v>1</v>
      </c>
      <c r="B76" s="2">
        <v>11392.3</v>
      </c>
      <c r="C76" s="2">
        <v>1855.2</v>
      </c>
      <c r="D76" s="2">
        <v>9537.1</v>
      </c>
      <c r="E76" s="2">
        <v>1853.2</v>
      </c>
      <c r="F76" s="2">
        <f t="shared" si="7"/>
        <v>11390.300000000001</v>
      </c>
      <c r="G76" s="2">
        <f t="shared" si="5"/>
        <v>99.89219491159983</v>
      </c>
      <c r="H76" s="2">
        <f t="shared" si="6"/>
        <v>99.98244428254173</v>
      </c>
      <c r="I76" s="80"/>
      <c r="J76" s="60"/>
    </row>
    <row r="77" spans="1:10" ht="12.75">
      <c r="A77" s="23" t="s">
        <v>2</v>
      </c>
      <c r="B77" s="2">
        <v>128133.1</v>
      </c>
      <c r="C77" s="2">
        <v>29770.1</v>
      </c>
      <c r="D77" s="2">
        <v>94201</v>
      </c>
      <c r="E77" s="2">
        <v>27373.7</v>
      </c>
      <c r="F77" s="2">
        <f t="shared" si="7"/>
        <v>121574.7</v>
      </c>
      <c r="G77" s="2">
        <f t="shared" si="5"/>
        <v>91.95031256193296</v>
      </c>
      <c r="H77" s="2">
        <f t="shared" si="6"/>
        <v>94.88157236498608</v>
      </c>
      <c r="I77" s="80"/>
      <c r="J77" s="60"/>
    </row>
    <row r="78" spans="1:10" ht="12.75">
      <c r="A78" s="23" t="s">
        <v>3</v>
      </c>
      <c r="B78" s="2">
        <v>30646.9</v>
      </c>
      <c r="C78" s="2">
        <v>5507.8</v>
      </c>
      <c r="D78" s="2">
        <v>24604.9</v>
      </c>
      <c r="E78" s="2">
        <v>5402.8</v>
      </c>
      <c r="F78" s="2">
        <f t="shared" si="7"/>
        <v>30007.7</v>
      </c>
      <c r="G78" s="2">
        <f aca="true" t="shared" si="8" ref="G78:G115">E78/C78*100</f>
        <v>98.09361269472384</v>
      </c>
      <c r="H78" s="2">
        <f aca="true" t="shared" si="9" ref="H78:H115">F78/B78*100</f>
        <v>97.91430780927271</v>
      </c>
      <c r="I78" s="80"/>
      <c r="J78" s="60"/>
    </row>
    <row r="79" spans="1:10" ht="305.25" customHeight="1">
      <c r="A79" s="23" t="s">
        <v>4</v>
      </c>
      <c r="B79" s="2">
        <v>38901.8</v>
      </c>
      <c r="C79" s="2">
        <v>8977.4</v>
      </c>
      <c r="D79" s="2">
        <v>29924.4</v>
      </c>
      <c r="E79" s="2">
        <v>8977.4</v>
      </c>
      <c r="F79" s="2">
        <f t="shared" si="7"/>
        <v>38901.8</v>
      </c>
      <c r="G79" s="2">
        <f t="shared" si="8"/>
        <v>100</v>
      </c>
      <c r="H79" s="2">
        <f t="shared" si="9"/>
        <v>100</v>
      </c>
      <c r="I79" s="81"/>
      <c r="J79" s="62"/>
    </row>
    <row r="80" spans="1:10" ht="38.25">
      <c r="A80" s="22" t="s">
        <v>34</v>
      </c>
      <c r="B80" s="16">
        <f>B81+B82+B83+B85</f>
        <v>237837.59999999998</v>
      </c>
      <c r="C80" s="16">
        <f>C81+C82+C83+C85</f>
        <v>47042.7</v>
      </c>
      <c r="D80" s="16">
        <f>D81+D82+D83+D85</f>
        <v>211978.3</v>
      </c>
      <c r="E80" s="16">
        <f>E81+E82+E83+E85</f>
        <v>46800.600000000006</v>
      </c>
      <c r="F80" s="16">
        <f t="shared" si="7"/>
        <v>258778.9</v>
      </c>
      <c r="G80" s="16">
        <f t="shared" si="8"/>
        <v>99.48536117187153</v>
      </c>
      <c r="H80" s="16">
        <f t="shared" si="9"/>
        <v>108.80487357760087</v>
      </c>
      <c r="I80" s="49" t="s">
        <v>55</v>
      </c>
      <c r="J80" s="52" t="s">
        <v>54</v>
      </c>
    </row>
    <row r="81" spans="1:10" ht="44.25" customHeight="1">
      <c r="A81" s="23" t="s">
        <v>1</v>
      </c>
      <c r="B81" s="2">
        <v>4067</v>
      </c>
      <c r="C81" s="2">
        <v>0</v>
      </c>
      <c r="D81" s="2">
        <v>4067</v>
      </c>
      <c r="E81" s="2">
        <v>0</v>
      </c>
      <c r="F81" s="2">
        <f t="shared" si="7"/>
        <v>4067</v>
      </c>
      <c r="G81" s="2" t="e">
        <f t="shared" si="8"/>
        <v>#DIV/0!</v>
      </c>
      <c r="H81" s="2">
        <f t="shared" si="9"/>
        <v>100</v>
      </c>
      <c r="I81" s="63"/>
      <c r="J81" s="53"/>
    </row>
    <row r="82" spans="1:10" ht="44.25" customHeight="1">
      <c r="A82" s="23" t="s">
        <v>2</v>
      </c>
      <c r="B82" s="2">
        <v>89637.2</v>
      </c>
      <c r="C82" s="2">
        <v>10193</v>
      </c>
      <c r="D82" s="2">
        <v>79444.2</v>
      </c>
      <c r="E82" s="2">
        <v>9950.8</v>
      </c>
      <c r="F82" s="2">
        <f t="shared" si="7"/>
        <v>89395</v>
      </c>
      <c r="G82" s="2">
        <f t="shared" si="8"/>
        <v>97.6238595114294</v>
      </c>
      <c r="H82" s="2">
        <f t="shared" si="9"/>
        <v>99.72979968138229</v>
      </c>
      <c r="I82" s="63"/>
      <c r="J82" s="53"/>
    </row>
    <row r="83" spans="1:10" ht="44.25" customHeight="1">
      <c r="A83" s="23" t="s">
        <v>3</v>
      </c>
      <c r="B83" s="2">
        <v>144038.4</v>
      </c>
      <c r="C83" s="2">
        <v>36769.7</v>
      </c>
      <c r="D83" s="2">
        <v>128452.1</v>
      </c>
      <c r="E83" s="2">
        <v>36769.8</v>
      </c>
      <c r="F83" s="2">
        <f t="shared" si="7"/>
        <v>165221.90000000002</v>
      </c>
      <c r="G83" s="2">
        <f t="shared" si="8"/>
        <v>100.00027196305656</v>
      </c>
      <c r="H83" s="2">
        <f t="shared" si="9"/>
        <v>114.70684206433842</v>
      </c>
      <c r="I83" s="63"/>
      <c r="J83" s="53"/>
    </row>
    <row r="84" spans="1:10" ht="44.25" customHeight="1">
      <c r="A84" s="23" t="s">
        <v>45</v>
      </c>
      <c r="B84" s="2">
        <v>0</v>
      </c>
      <c r="C84" s="2">
        <v>30</v>
      </c>
      <c r="D84" s="2">
        <v>0</v>
      </c>
      <c r="E84" s="2">
        <v>30</v>
      </c>
      <c r="F84" s="2">
        <f t="shared" si="7"/>
        <v>30</v>
      </c>
      <c r="G84" s="2">
        <f t="shared" si="8"/>
        <v>100</v>
      </c>
      <c r="H84" s="2" t="e">
        <f t="shared" si="9"/>
        <v>#DIV/0!</v>
      </c>
      <c r="I84" s="63"/>
      <c r="J84" s="53"/>
    </row>
    <row r="85" spans="1:10" ht="409.5" customHeight="1">
      <c r="A85" s="23" t="s">
        <v>92</v>
      </c>
      <c r="B85" s="2">
        <v>95</v>
      </c>
      <c r="C85" s="2">
        <v>80</v>
      </c>
      <c r="D85" s="2">
        <v>15</v>
      </c>
      <c r="E85" s="2">
        <v>80</v>
      </c>
      <c r="F85" s="2">
        <f t="shared" si="7"/>
        <v>95</v>
      </c>
      <c r="G85" s="2">
        <f t="shared" si="8"/>
        <v>100</v>
      </c>
      <c r="H85" s="2">
        <f t="shared" si="9"/>
        <v>100</v>
      </c>
      <c r="I85" s="64"/>
      <c r="J85" s="54"/>
    </row>
    <row r="86" spans="1:10" ht="140.25">
      <c r="A86" s="22" t="s">
        <v>35</v>
      </c>
      <c r="B86" s="16">
        <f>B87+B88+B89+B90</f>
        <v>34891.69</v>
      </c>
      <c r="C86" s="16">
        <f>C87+C88+C89+C90</f>
        <v>6044.8</v>
      </c>
      <c r="D86" s="16">
        <f>D87+D88+D89+D90</f>
        <v>28846.8</v>
      </c>
      <c r="E86" s="16">
        <f>E87+E88+E89+E90</f>
        <v>6044.8</v>
      </c>
      <c r="F86" s="16">
        <f t="shared" si="7"/>
        <v>34891.6</v>
      </c>
      <c r="G86" s="16">
        <f t="shared" si="8"/>
        <v>100</v>
      </c>
      <c r="H86" s="16">
        <f t="shared" si="9"/>
        <v>99.99974205892576</v>
      </c>
      <c r="I86" s="59" t="s">
        <v>56</v>
      </c>
      <c r="J86" s="52" t="s">
        <v>57</v>
      </c>
    </row>
    <row r="87" spans="1:10" ht="12.75">
      <c r="A87" s="23" t="s">
        <v>1</v>
      </c>
      <c r="B87" s="2">
        <v>0</v>
      </c>
      <c r="C87" s="2">
        <v>0</v>
      </c>
      <c r="D87" s="2">
        <v>0</v>
      </c>
      <c r="E87" s="2">
        <v>0</v>
      </c>
      <c r="F87" s="2">
        <f t="shared" si="7"/>
        <v>0</v>
      </c>
      <c r="G87" s="2" t="e">
        <f t="shared" si="8"/>
        <v>#DIV/0!</v>
      </c>
      <c r="H87" s="2" t="e">
        <f t="shared" si="9"/>
        <v>#DIV/0!</v>
      </c>
      <c r="I87" s="60"/>
      <c r="J87" s="53"/>
    </row>
    <row r="88" spans="1:10" ht="12.75">
      <c r="A88" s="23" t="s">
        <v>2</v>
      </c>
      <c r="B88" s="2">
        <v>0</v>
      </c>
      <c r="C88" s="2">
        <v>0</v>
      </c>
      <c r="D88" s="2">
        <v>0</v>
      </c>
      <c r="E88" s="2">
        <v>0</v>
      </c>
      <c r="F88" s="2">
        <f aca="true" t="shared" si="10" ref="F88:F116">D88+E88</f>
        <v>0</v>
      </c>
      <c r="G88" s="2" t="e">
        <f t="shared" si="8"/>
        <v>#DIV/0!</v>
      </c>
      <c r="H88" s="2" t="e">
        <f t="shared" si="9"/>
        <v>#DIV/0!</v>
      </c>
      <c r="I88" s="60"/>
      <c r="J88" s="53"/>
    </row>
    <row r="89" spans="1:10" ht="40.5" customHeight="1">
      <c r="A89" s="23" t="s">
        <v>3</v>
      </c>
      <c r="B89" s="2">
        <v>34891.69</v>
      </c>
      <c r="C89" s="2">
        <v>6044.8</v>
      </c>
      <c r="D89" s="2">
        <v>28846.8</v>
      </c>
      <c r="E89" s="2">
        <v>6044.8</v>
      </c>
      <c r="F89" s="2">
        <f t="shared" si="10"/>
        <v>34891.6</v>
      </c>
      <c r="G89" s="2">
        <f t="shared" si="8"/>
        <v>100</v>
      </c>
      <c r="H89" s="2">
        <f t="shared" si="9"/>
        <v>99.99974205892576</v>
      </c>
      <c r="I89" s="60"/>
      <c r="J89" s="53"/>
    </row>
    <row r="90" spans="1:10" ht="122.25" customHeight="1">
      <c r="A90" s="23" t="s">
        <v>4</v>
      </c>
      <c r="B90" s="2">
        <v>0</v>
      </c>
      <c r="C90" s="2">
        <v>0</v>
      </c>
      <c r="D90" s="2">
        <v>0</v>
      </c>
      <c r="E90" s="2">
        <v>0</v>
      </c>
      <c r="F90" s="2">
        <f t="shared" si="10"/>
        <v>0</v>
      </c>
      <c r="G90" s="2" t="e">
        <f t="shared" si="8"/>
        <v>#DIV/0!</v>
      </c>
      <c r="H90" s="2" t="e">
        <f t="shared" si="9"/>
        <v>#DIV/0!</v>
      </c>
      <c r="I90" s="62"/>
      <c r="J90" s="54"/>
    </row>
    <row r="91" spans="1:10" ht="64.5" customHeight="1">
      <c r="A91" s="22" t="s">
        <v>36</v>
      </c>
      <c r="B91" s="16">
        <f>B92+B93+B94+B95</f>
        <v>1970.3</v>
      </c>
      <c r="C91" s="16">
        <f>C92+C93+C94+C95</f>
        <v>413.2</v>
      </c>
      <c r="D91" s="16">
        <f>D92+D93+D94+D95</f>
        <v>1557.1</v>
      </c>
      <c r="E91" s="16">
        <f>E92+E93+E94+E95</f>
        <v>413.2</v>
      </c>
      <c r="F91" s="16">
        <f t="shared" si="10"/>
        <v>1970.3</v>
      </c>
      <c r="G91" s="16">
        <f t="shared" si="8"/>
        <v>100</v>
      </c>
      <c r="H91" s="16">
        <f t="shared" si="9"/>
        <v>100</v>
      </c>
      <c r="I91" s="72" t="s">
        <v>59</v>
      </c>
      <c r="J91" s="61" t="s">
        <v>58</v>
      </c>
    </row>
    <row r="92" spans="1:10" ht="12.75">
      <c r="A92" s="23" t="s">
        <v>1</v>
      </c>
      <c r="B92" s="2">
        <v>0</v>
      </c>
      <c r="C92" s="2">
        <v>0</v>
      </c>
      <c r="D92" s="2">
        <v>0</v>
      </c>
      <c r="E92" s="2">
        <v>0</v>
      </c>
      <c r="F92" s="2">
        <f t="shared" si="10"/>
        <v>0</v>
      </c>
      <c r="G92" s="2" t="e">
        <f t="shared" si="8"/>
        <v>#DIV/0!</v>
      </c>
      <c r="H92" s="2" t="e">
        <f t="shared" si="9"/>
        <v>#DIV/0!</v>
      </c>
      <c r="I92" s="73"/>
      <c r="J92" s="61"/>
    </row>
    <row r="93" spans="1:10" ht="12.75">
      <c r="A93" s="23" t="s">
        <v>2</v>
      </c>
      <c r="B93" s="2">
        <v>325</v>
      </c>
      <c r="C93" s="2">
        <v>55</v>
      </c>
      <c r="D93" s="2">
        <v>270</v>
      </c>
      <c r="E93" s="2">
        <v>55</v>
      </c>
      <c r="F93" s="2">
        <f t="shared" si="10"/>
        <v>325</v>
      </c>
      <c r="G93" s="2">
        <f t="shared" si="8"/>
        <v>100</v>
      </c>
      <c r="H93" s="2">
        <f t="shared" si="9"/>
        <v>100</v>
      </c>
      <c r="I93" s="73"/>
      <c r="J93" s="61"/>
    </row>
    <row r="94" spans="1:10" ht="12.75">
      <c r="A94" s="23" t="s">
        <v>3</v>
      </c>
      <c r="B94" s="2">
        <v>1645.3</v>
      </c>
      <c r="C94" s="2">
        <v>358.2</v>
      </c>
      <c r="D94" s="2">
        <v>1287.1</v>
      </c>
      <c r="E94" s="2">
        <v>358.2</v>
      </c>
      <c r="F94" s="2">
        <f t="shared" si="10"/>
        <v>1645.3</v>
      </c>
      <c r="G94" s="2">
        <f t="shared" si="8"/>
        <v>100</v>
      </c>
      <c r="H94" s="2">
        <f t="shared" si="9"/>
        <v>100</v>
      </c>
      <c r="I94" s="73"/>
      <c r="J94" s="61"/>
    </row>
    <row r="95" spans="1:10" ht="198" customHeight="1">
      <c r="A95" s="23" t="s">
        <v>4</v>
      </c>
      <c r="B95" s="2">
        <v>0</v>
      </c>
      <c r="C95" s="2">
        <v>0</v>
      </c>
      <c r="D95" s="2">
        <v>0</v>
      </c>
      <c r="E95" s="2">
        <v>0</v>
      </c>
      <c r="F95" s="2">
        <f t="shared" si="10"/>
        <v>0</v>
      </c>
      <c r="G95" s="2" t="e">
        <f t="shared" si="8"/>
        <v>#DIV/0!</v>
      </c>
      <c r="H95" s="2" t="e">
        <f t="shared" si="9"/>
        <v>#DIV/0!</v>
      </c>
      <c r="I95" s="73"/>
      <c r="J95" s="61"/>
    </row>
    <row r="96" spans="1:10" ht="172.5" customHeight="1">
      <c r="A96" s="22" t="s">
        <v>10</v>
      </c>
      <c r="B96" s="16">
        <f>B97+B98+B99+B100</f>
        <v>25564.3</v>
      </c>
      <c r="C96" s="16">
        <f>C97+C98+C99+C100</f>
        <v>5289.1</v>
      </c>
      <c r="D96" s="16">
        <f>D97+D98+D99+D100</f>
        <v>20275.199999999997</v>
      </c>
      <c r="E96" s="16">
        <f>E97+E98+E99+E100</f>
        <v>5289.1</v>
      </c>
      <c r="F96" s="16">
        <f t="shared" si="10"/>
        <v>25564.299999999996</v>
      </c>
      <c r="G96" s="16">
        <f t="shared" si="8"/>
        <v>100</v>
      </c>
      <c r="H96" s="16">
        <f t="shared" si="9"/>
        <v>99.99999999999999</v>
      </c>
      <c r="I96" s="74" t="s">
        <v>60</v>
      </c>
      <c r="J96" s="52" t="s">
        <v>22</v>
      </c>
    </row>
    <row r="97" spans="1:10" ht="12.75">
      <c r="A97" s="23" t="s">
        <v>1</v>
      </c>
      <c r="B97" s="2">
        <v>2015.3</v>
      </c>
      <c r="C97" s="2">
        <v>0</v>
      </c>
      <c r="D97" s="2">
        <v>2015.3</v>
      </c>
      <c r="E97" s="2">
        <v>0</v>
      </c>
      <c r="F97" s="2">
        <f t="shared" si="10"/>
        <v>2015.3</v>
      </c>
      <c r="G97" s="2" t="e">
        <f t="shared" si="8"/>
        <v>#DIV/0!</v>
      </c>
      <c r="H97" s="2">
        <f t="shared" si="9"/>
        <v>100</v>
      </c>
      <c r="I97" s="69"/>
      <c r="J97" s="53"/>
    </row>
    <row r="98" spans="1:10" ht="12.75">
      <c r="A98" s="23" t="s">
        <v>2</v>
      </c>
      <c r="B98" s="2">
        <v>10469</v>
      </c>
      <c r="C98" s="2">
        <v>2171.9</v>
      </c>
      <c r="D98" s="2">
        <v>8297.1</v>
      </c>
      <c r="E98" s="2">
        <v>2171.9</v>
      </c>
      <c r="F98" s="2">
        <f t="shared" si="10"/>
        <v>10469</v>
      </c>
      <c r="G98" s="2">
        <f t="shared" si="8"/>
        <v>100</v>
      </c>
      <c r="H98" s="2">
        <f t="shared" si="9"/>
        <v>100</v>
      </c>
      <c r="I98" s="69"/>
      <c r="J98" s="53"/>
    </row>
    <row r="99" spans="1:10" ht="12.75">
      <c r="A99" s="23" t="s">
        <v>3</v>
      </c>
      <c r="B99" s="2">
        <v>13080</v>
      </c>
      <c r="C99" s="2">
        <v>3117.2</v>
      </c>
      <c r="D99" s="2">
        <v>9962.8</v>
      </c>
      <c r="E99" s="2">
        <v>3117.2</v>
      </c>
      <c r="F99" s="2">
        <f t="shared" si="10"/>
        <v>13080</v>
      </c>
      <c r="G99" s="2">
        <f t="shared" si="8"/>
        <v>100</v>
      </c>
      <c r="H99" s="2">
        <f t="shared" si="9"/>
        <v>100</v>
      </c>
      <c r="I99" s="69"/>
      <c r="J99" s="53"/>
    </row>
    <row r="100" spans="1:10" ht="78.75" customHeight="1">
      <c r="A100" s="23" t="s">
        <v>4</v>
      </c>
      <c r="B100" s="2">
        <v>0</v>
      </c>
      <c r="C100" s="2">
        <v>0</v>
      </c>
      <c r="D100" s="2">
        <v>0</v>
      </c>
      <c r="E100" s="2">
        <v>0</v>
      </c>
      <c r="F100" s="2">
        <f t="shared" si="10"/>
        <v>0</v>
      </c>
      <c r="G100" s="2" t="e">
        <f t="shared" si="8"/>
        <v>#DIV/0!</v>
      </c>
      <c r="H100" s="2" t="e">
        <f t="shared" si="9"/>
        <v>#DIV/0!</v>
      </c>
      <c r="I100" s="70"/>
      <c r="J100" s="54"/>
    </row>
    <row r="101" spans="1:10" ht="117" customHeight="1">
      <c r="A101" s="22" t="s">
        <v>37</v>
      </c>
      <c r="B101" s="16">
        <f>B102+B103+B104+B105</f>
        <v>2558.5</v>
      </c>
      <c r="C101" s="16">
        <f>C102+C103+C104+C105</f>
        <v>209.2</v>
      </c>
      <c r="D101" s="16">
        <f>D102+D103+D104+D105</f>
        <v>2349.3</v>
      </c>
      <c r="E101" s="16">
        <f>E102+E103+E104+E105</f>
        <v>209.2</v>
      </c>
      <c r="F101" s="16">
        <f t="shared" si="10"/>
        <v>2558.5</v>
      </c>
      <c r="G101" s="16">
        <f t="shared" si="8"/>
        <v>100</v>
      </c>
      <c r="H101" s="16">
        <f t="shared" si="9"/>
        <v>100</v>
      </c>
      <c r="I101" s="74" t="s">
        <v>62</v>
      </c>
      <c r="J101" s="52" t="s">
        <v>61</v>
      </c>
    </row>
    <row r="102" spans="1:10" ht="12.75">
      <c r="A102" s="23" t="s">
        <v>1</v>
      </c>
      <c r="B102" s="2">
        <v>0</v>
      </c>
      <c r="C102" s="24">
        <v>0</v>
      </c>
      <c r="D102" s="24">
        <v>0</v>
      </c>
      <c r="E102" s="24">
        <v>0</v>
      </c>
      <c r="F102" s="2">
        <f t="shared" si="10"/>
        <v>0</v>
      </c>
      <c r="G102" s="2" t="e">
        <f t="shared" si="8"/>
        <v>#DIV/0!</v>
      </c>
      <c r="H102" s="2" t="e">
        <f t="shared" si="9"/>
        <v>#DIV/0!</v>
      </c>
      <c r="I102" s="75"/>
      <c r="J102" s="53"/>
    </row>
    <row r="103" spans="1:10" ht="12.75">
      <c r="A103" s="23" t="s">
        <v>2</v>
      </c>
      <c r="B103" s="2">
        <v>708.8</v>
      </c>
      <c r="C103" s="24">
        <v>0</v>
      </c>
      <c r="D103" s="24">
        <v>708.8</v>
      </c>
      <c r="E103" s="24">
        <v>0</v>
      </c>
      <c r="F103" s="2">
        <f t="shared" si="10"/>
        <v>708.8</v>
      </c>
      <c r="G103" s="2" t="e">
        <f t="shared" si="8"/>
        <v>#DIV/0!</v>
      </c>
      <c r="H103" s="2">
        <f t="shared" si="9"/>
        <v>100</v>
      </c>
      <c r="I103" s="75"/>
      <c r="J103" s="53"/>
    </row>
    <row r="104" spans="1:10" ht="12.75">
      <c r="A104" s="23" t="s">
        <v>3</v>
      </c>
      <c r="B104" s="2">
        <v>1849.7</v>
      </c>
      <c r="C104" s="24">
        <v>209.2</v>
      </c>
      <c r="D104" s="24">
        <v>1640.5</v>
      </c>
      <c r="E104" s="24">
        <v>209.2</v>
      </c>
      <c r="F104" s="2">
        <f t="shared" si="10"/>
        <v>1849.7</v>
      </c>
      <c r="G104" s="2">
        <f t="shared" si="8"/>
        <v>100</v>
      </c>
      <c r="H104" s="2">
        <f t="shared" si="9"/>
        <v>100</v>
      </c>
      <c r="I104" s="75"/>
      <c r="J104" s="53"/>
    </row>
    <row r="105" spans="1:10" ht="156" customHeight="1">
      <c r="A105" s="23" t="s">
        <v>4</v>
      </c>
      <c r="B105" s="2">
        <v>0</v>
      </c>
      <c r="C105" s="24">
        <v>0</v>
      </c>
      <c r="D105" s="24">
        <v>0</v>
      </c>
      <c r="E105" s="24">
        <v>0</v>
      </c>
      <c r="F105" s="2">
        <f t="shared" si="10"/>
        <v>0</v>
      </c>
      <c r="G105" s="2" t="e">
        <f t="shared" si="8"/>
        <v>#DIV/0!</v>
      </c>
      <c r="H105" s="2" t="e">
        <f t="shared" si="9"/>
        <v>#DIV/0!</v>
      </c>
      <c r="I105" s="76"/>
      <c r="J105" s="54"/>
    </row>
    <row r="106" spans="1:10" ht="74.25" customHeight="1">
      <c r="A106" s="19" t="s">
        <v>38</v>
      </c>
      <c r="B106" s="16">
        <f>B107+B108+B109+B110</f>
        <v>262</v>
      </c>
      <c r="C106" s="16">
        <f>C107+C108+C109+C110</f>
        <v>0</v>
      </c>
      <c r="D106" s="16">
        <f>D107+D108+D109+D110</f>
        <v>262</v>
      </c>
      <c r="E106" s="16">
        <v>0</v>
      </c>
      <c r="F106" s="16">
        <f t="shared" si="10"/>
        <v>262</v>
      </c>
      <c r="G106" s="16" t="e">
        <f t="shared" si="8"/>
        <v>#DIV/0!</v>
      </c>
      <c r="H106" s="16">
        <f t="shared" si="9"/>
        <v>100</v>
      </c>
      <c r="I106" s="65"/>
      <c r="J106" s="56" t="s">
        <v>91</v>
      </c>
    </row>
    <row r="107" spans="1:10" ht="12.75">
      <c r="A107" s="23" t="s">
        <v>1</v>
      </c>
      <c r="B107" s="2">
        <v>0</v>
      </c>
      <c r="C107" s="2">
        <v>0</v>
      </c>
      <c r="D107" s="2">
        <v>0</v>
      </c>
      <c r="E107" s="2">
        <v>0</v>
      </c>
      <c r="F107" s="2">
        <f t="shared" si="10"/>
        <v>0</v>
      </c>
      <c r="G107" s="2" t="e">
        <f t="shared" si="8"/>
        <v>#DIV/0!</v>
      </c>
      <c r="H107" s="2" t="e">
        <f t="shared" si="9"/>
        <v>#DIV/0!</v>
      </c>
      <c r="I107" s="66"/>
      <c r="J107" s="57"/>
    </row>
    <row r="108" spans="1:10" ht="12.75">
      <c r="A108" s="23" t="s">
        <v>2</v>
      </c>
      <c r="B108" s="2">
        <v>150</v>
      </c>
      <c r="C108" s="2">
        <v>0</v>
      </c>
      <c r="D108" s="2">
        <v>150</v>
      </c>
      <c r="E108" s="2">
        <v>0</v>
      </c>
      <c r="F108" s="2">
        <f t="shared" si="10"/>
        <v>150</v>
      </c>
      <c r="G108" s="2" t="e">
        <f t="shared" si="8"/>
        <v>#DIV/0!</v>
      </c>
      <c r="H108" s="2">
        <f t="shared" si="9"/>
        <v>100</v>
      </c>
      <c r="I108" s="66"/>
      <c r="J108" s="57"/>
    </row>
    <row r="109" spans="1:10" ht="12.75">
      <c r="A109" s="23" t="s">
        <v>3</v>
      </c>
      <c r="B109" s="2">
        <v>112</v>
      </c>
      <c r="C109" s="2">
        <v>0</v>
      </c>
      <c r="D109" s="2">
        <v>112</v>
      </c>
      <c r="E109" s="2">
        <v>0</v>
      </c>
      <c r="F109" s="2">
        <f t="shared" si="10"/>
        <v>112</v>
      </c>
      <c r="G109" s="2" t="e">
        <f t="shared" si="8"/>
        <v>#DIV/0!</v>
      </c>
      <c r="H109" s="2">
        <f t="shared" si="9"/>
        <v>100</v>
      </c>
      <c r="I109" s="66"/>
      <c r="J109" s="57"/>
    </row>
    <row r="110" spans="1:10" ht="181.5" customHeight="1">
      <c r="A110" s="23" t="s">
        <v>4</v>
      </c>
      <c r="B110" s="2">
        <v>0</v>
      </c>
      <c r="C110" s="2">
        <v>0</v>
      </c>
      <c r="D110" s="2">
        <v>0</v>
      </c>
      <c r="E110" s="2">
        <v>0</v>
      </c>
      <c r="F110" s="2">
        <f t="shared" si="10"/>
        <v>0</v>
      </c>
      <c r="G110" s="2" t="e">
        <f t="shared" si="8"/>
        <v>#DIV/0!</v>
      </c>
      <c r="H110" s="2" t="e">
        <f t="shared" si="9"/>
        <v>#DIV/0!</v>
      </c>
      <c r="I110" s="67"/>
      <c r="J110" s="58"/>
    </row>
    <row r="111" spans="1:10" ht="132.75" customHeight="1">
      <c r="A111" s="19" t="s">
        <v>39</v>
      </c>
      <c r="B111" s="16">
        <f>B112+B113+B114+B115</f>
        <v>2227506.1</v>
      </c>
      <c r="C111" s="16">
        <f>C112+C113+C114+C115</f>
        <v>2440</v>
      </c>
      <c r="D111" s="16">
        <f>D112+D113+D114+D115</f>
        <v>882353.1</v>
      </c>
      <c r="E111" s="16">
        <f>E112+E113+E114+E115</f>
        <v>2440</v>
      </c>
      <c r="F111" s="16">
        <f t="shared" si="10"/>
        <v>884793.1</v>
      </c>
      <c r="G111" s="16">
        <f t="shared" si="8"/>
        <v>100</v>
      </c>
      <c r="H111" s="16">
        <f t="shared" si="9"/>
        <v>39.721242514218034</v>
      </c>
      <c r="I111" s="68" t="s">
        <v>63</v>
      </c>
      <c r="J111" s="52" t="s">
        <v>64</v>
      </c>
    </row>
    <row r="112" spans="1:10" ht="14.25" customHeight="1">
      <c r="A112" s="23" t="s">
        <v>1</v>
      </c>
      <c r="B112" s="2">
        <v>247713.4</v>
      </c>
      <c r="C112" s="2"/>
      <c r="D112" s="2">
        <v>247713.4</v>
      </c>
      <c r="E112" s="2"/>
      <c r="F112" s="2">
        <f t="shared" si="10"/>
        <v>247713.4</v>
      </c>
      <c r="G112" s="2" t="e">
        <f t="shared" si="8"/>
        <v>#DIV/0!</v>
      </c>
      <c r="H112" s="2">
        <f t="shared" si="9"/>
        <v>100</v>
      </c>
      <c r="I112" s="69"/>
      <c r="J112" s="53"/>
    </row>
    <row r="113" spans="1:10" ht="18" customHeight="1">
      <c r="A113" s="23" t="s">
        <v>2</v>
      </c>
      <c r="B113" s="2">
        <v>1774236.5</v>
      </c>
      <c r="C113" s="2"/>
      <c r="D113" s="2">
        <v>583081.2</v>
      </c>
      <c r="E113" s="2"/>
      <c r="F113" s="2">
        <f t="shared" si="10"/>
        <v>583081.2</v>
      </c>
      <c r="G113" s="2" t="e">
        <f t="shared" si="8"/>
        <v>#DIV/0!</v>
      </c>
      <c r="H113" s="2">
        <f t="shared" si="9"/>
        <v>32.863781125007854</v>
      </c>
      <c r="I113" s="69"/>
      <c r="J113" s="53"/>
    </row>
    <row r="114" spans="1:10" ht="15" customHeight="1">
      <c r="A114" s="23" t="s">
        <v>3</v>
      </c>
      <c r="B114" s="2">
        <v>205556.2</v>
      </c>
      <c r="C114" s="2">
        <v>2440</v>
      </c>
      <c r="D114" s="2">
        <v>51558.5</v>
      </c>
      <c r="E114" s="2">
        <v>2440</v>
      </c>
      <c r="F114" s="2">
        <f t="shared" si="10"/>
        <v>53998.5</v>
      </c>
      <c r="G114" s="2">
        <f t="shared" si="8"/>
        <v>100</v>
      </c>
      <c r="H114" s="2">
        <f t="shared" si="9"/>
        <v>26.269458182239212</v>
      </c>
      <c r="I114" s="69"/>
      <c r="J114" s="53"/>
    </row>
    <row r="115" spans="1:10" ht="117.75" customHeight="1">
      <c r="A115" s="23" t="s">
        <v>4</v>
      </c>
      <c r="B115" s="2"/>
      <c r="C115" s="2">
        <v>0</v>
      </c>
      <c r="D115" s="2">
        <v>0</v>
      </c>
      <c r="E115" s="2">
        <v>0</v>
      </c>
      <c r="F115" s="2">
        <f t="shared" si="10"/>
        <v>0</v>
      </c>
      <c r="G115" s="2" t="e">
        <f t="shared" si="8"/>
        <v>#DIV/0!</v>
      </c>
      <c r="H115" s="2" t="e">
        <f t="shared" si="9"/>
        <v>#DIV/0!</v>
      </c>
      <c r="I115" s="70"/>
      <c r="J115" s="54"/>
    </row>
    <row r="116" spans="1:10" ht="74.25" customHeight="1">
      <c r="A116" s="22" t="s">
        <v>40</v>
      </c>
      <c r="B116" s="16">
        <f>B117+B118+B119+B120</f>
        <v>188.8</v>
      </c>
      <c r="C116" s="16">
        <f>C117+C118+C119+C120</f>
        <v>20.5</v>
      </c>
      <c r="D116" s="16">
        <f>D117+D118+D119+D120</f>
        <v>168.3</v>
      </c>
      <c r="E116" s="16">
        <f>E117+E118+E119+E120</f>
        <v>20.5</v>
      </c>
      <c r="F116" s="2">
        <f t="shared" si="10"/>
        <v>188.8</v>
      </c>
      <c r="G116" s="2">
        <f aca="true" t="shared" si="11" ref="G116:G124">E116/C116*100</f>
        <v>100</v>
      </c>
      <c r="H116" s="2">
        <f aca="true" t="shared" si="12" ref="H116:H124">F116/B116*100</f>
        <v>100</v>
      </c>
      <c r="I116" s="59" t="s">
        <v>65</v>
      </c>
      <c r="J116" s="52" t="s">
        <v>66</v>
      </c>
    </row>
    <row r="117" spans="1:10" ht="12.75">
      <c r="A117" s="23" t="s">
        <v>1</v>
      </c>
      <c r="B117" s="24">
        <v>0</v>
      </c>
      <c r="C117" s="24">
        <v>0</v>
      </c>
      <c r="D117" s="24">
        <v>0</v>
      </c>
      <c r="E117" s="24">
        <v>0</v>
      </c>
      <c r="F117" s="2">
        <f>E117-C117</f>
        <v>0</v>
      </c>
      <c r="G117" s="2" t="e">
        <f t="shared" si="11"/>
        <v>#DIV/0!</v>
      </c>
      <c r="H117" s="2" t="e">
        <f t="shared" si="12"/>
        <v>#DIV/0!</v>
      </c>
      <c r="I117" s="60"/>
      <c r="J117" s="53"/>
    </row>
    <row r="118" spans="1:10" ht="12.75">
      <c r="A118" s="23" t="s">
        <v>2</v>
      </c>
      <c r="B118" s="24">
        <v>0</v>
      </c>
      <c r="C118" s="24">
        <v>0</v>
      </c>
      <c r="D118" s="24">
        <v>0</v>
      </c>
      <c r="E118" s="24">
        <v>0</v>
      </c>
      <c r="F118" s="2">
        <f>E118-C118</f>
        <v>0</v>
      </c>
      <c r="G118" s="2" t="e">
        <f t="shared" si="11"/>
        <v>#DIV/0!</v>
      </c>
      <c r="H118" s="2" t="e">
        <f t="shared" si="12"/>
        <v>#DIV/0!</v>
      </c>
      <c r="I118" s="60"/>
      <c r="J118" s="53"/>
    </row>
    <row r="119" spans="1:10" ht="12.75">
      <c r="A119" s="23" t="s">
        <v>3</v>
      </c>
      <c r="B119" s="24">
        <v>188.8</v>
      </c>
      <c r="C119" s="24">
        <v>20.5</v>
      </c>
      <c r="D119" s="24">
        <v>168.3</v>
      </c>
      <c r="E119" s="24">
        <v>20.5</v>
      </c>
      <c r="F119" s="2">
        <f>D119+E119</f>
        <v>188.8</v>
      </c>
      <c r="G119" s="2">
        <f t="shared" si="11"/>
        <v>100</v>
      </c>
      <c r="H119" s="2">
        <f t="shared" si="12"/>
        <v>100</v>
      </c>
      <c r="I119" s="60"/>
      <c r="J119" s="53"/>
    </row>
    <row r="120" spans="1:10" ht="177" customHeight="1">
      <c r="A120" s="23" t="s">
        <v>4</v>
      </c>
      <c r="B120" s="24">
        <v>0</v>
      </c>
      <c r="C120" s="24">
        <v>0</v>
      </c>
      <c r="D120" s="24">
        <v>0</v>
      </c>
      <c r="E120" s="24">
        <v>0</v>
      </c>
      <c r="F120" s="2">
        <f>E120-C120</f>
        <v>0</v>
      </c>
      <c r="G120" s="2" t="e">
        <f t="shared" si="11"/>
        <v>#DIV/0!</v>
      </c>
      <c r="H120" s="2" t="e">
        <f t="shared" si="12"/>
        <v>#DIV/0!</v>
      </c>
      <c r="I120" s="60"/>
      <c r="J120" s="54"/>
    </row>
    <row r="121" spans="1:10" ht="105" customHeight="1">
      <c r="A121" s="22" t="s">
        <v>41</v>
      </c>
      <c r="B121" s="24">
        <f>B122+B123+B124+B125</f>
        <v>0</v>
      </c>
      <c r="C121" s="24">
        <f>C122+C123+C124+C125</f>
        <v>0</v>
      </c>
      <c r="D121" s="24">
        <f>D122+D123+D124+D125</f>
        <v>0</v>
      </c>
      <c r="E121" s="24">
        <f>E122+E123+E124+E125</f>
        <v>0</v>
      </c>
      <c r="F121" s="2">
        <f>D121+E121</f>
        <v>0</v>
      </c>
      <c r="G121" s="2" t="e">
        <f t="shared" si="11"/>
        <v>#DIV/0!</v>
      </c>
      <c r="H121" s="2" t="e">
        <f t="shared" si="12"/>
        <v>#DIV/0!</v>
      </c>
      <c r="I121" s="59"/>
      <c r="J121" s="87"/>
    </row>
    <row r="122" spans="1:10" ht="12.75" customHeight="1">
      <c r="A122" s="23" t="s">
        <v>1</v>
      </c>
      <c r="B122" s="24">
        <v>0</v>
      </c>
      <c r="C122" s="24">
        <v>0</v>
      </c>
      <c r="D122" s="24">
        <v>0</v>
      </c>
      <c r="E122" s="24">
        <v>0</v>
      </c>
      <c r="F122" s="2">
        <f>D122+E122</f>
        <v>0</v>
      </c>
      <c r="G122" s="2" t="e">
        <f t="shared" si="11"/>
        <v>#DIV/0!</v>
      </c>
      <c r="H122" s="2" t="e">
        <f t="shared" si="12"/>
        <v>#DIV/0!</v>
      </c>
      <c r="I122" s="60"/>
      <c r="J122" s="69"/>
    </row>
    <row r="123" spans="1:10" ht="12.75" customHeight="1">
      <c r="A123" s="23" t="s">
        <v>2</v>
      </c>
      <c r="B123" s="24">
        <v>0</v>
      </c>
      <c r="C123" s="24">
        <v>0</v>
      </c>
      <c r="D123" s="24">
        <v>0</v>
      </c>
      <c r="E123" s="24">
        <v>0</v>
      </c>
      <c r="F123" s="2">
        <f>D123+E123</f>
        <v>0</v>
      </c>
      <c r="G123" s="2" t="e">
        <f t="shared" si="11"/>
        <v>#DIV/0!</v>
      </c>
      <c r="H123" s="2" t="e">
        <f t="shared" si="12"/>
        <v>#DIV/0!</v>
      </c>
      <c r="I123" s="60"/>
      <c r="J123" s="69"/>
    </row>
    <row r="124" spans="1:10" ht="12.75" customHeight="1">
      <c r="A124" s="23" t="s">
        <v>3</v>
      </c>
      <c r="B124" s="24">
        <v>0</v>
      </c>
      <c r="C124" s="24">
        <v>0</v>
      </c>
      <c r="D124" s="24">
        <v>0</v>
      </c>
      <c r="E124" s="24">
        <v>0</v>
      </c>
      <c r="F124" s="2">
        <f>D124+E124</f>
        <v>0</v>
      </c>
      <c r="G124" s="2" t="e">
        <f t="shared" si="11"/>
        <v>#DIV/0!</v>
      </c>
      <c r="H124" s="2" t="e">
        <f t="shared" si="12"/>
        <v>#DIV/0!</v>
      </c>
      <c r="I124" s="60"/>
      <c r="J124" s="69"/>
    </row>
    <row r="125" spans="1:10" ht="12.75" customHeight="1">
      <c r="A125" s="23" t="s">
        <v>4</v>
      </c>
      <c r="B125" s="24">
        <v>0</v>
      </c>
      <c r="C125" s="24">
        <v>0</v>
      </c>
      <c r="D125" s="24">
        <v>0</v>
      </c>
      <c r="E125" s="24">
        <v>0</v>
      </c>
      <c r="F125" s="2">
        <f>D125+E125</f>
        <v>0</v>
      </c>
      <c r="G125" s="2" t="e">
        <f>E125/C125*100</f>
        <v>#DIV/0!</v>
      </c>
      <c r="H125" s="2" t="e">
        <f>F125/B125*100</f>
        <v>#DIV/0!</v>
      </c>
      <c r="I125" s="62"/>
      <c r="J125" s="70"/>
    </row>
    <row r="126" spans="1:10" ht="0.75" customHeight="1">
      <c r="A126" s="25"/>
      <c r="B126" s="26"/>
      <c r="C126" s="26"/>
      <c r="D126" s="26"/>
      <c r="E126" s="26"/>
      <c r="F126" s="27"/>
      <c r="G126" s="27"/>
      <c r="H126" s="27"/>
      <c r="I126" s="44"/>
      <c r="J126" s="8"/>
    </row>
    <row r="127" spans="1:10" ht="37.5" customHeight="1">
      <c r="A127" s="25"/>
      <c r="B127" s="26"/>
      <c r="C127" s="26"/>
      <c r="D127" s="26"/>
      <c r="E127" s="26"/>
      <c r="F127" s="27"/>
      <c r="G127" s="27"/>
      <c r="H127" s="27"/>
      <c r="I127" s="44"/>
      <c r="J127" s="8"/>
    </row>
    <row r="128" spans="1:10" s="20" customFormat="1" ht="63" customHeight="1">
      <c r="A128" s="22" t="s">
        <v>25</v>
      </c>
      <c r="B128" s="28">
        <f>B129+B130+B131+B137</f>
        <v>99456.9</v>
      </c>
      <c r="C128" s="28">
        <f>C129+C130+C131+C137</f>
        <v>30497.6</v>
      </c>
      <c r="D128" s="28">
        <f>D129+D130+D131+D137</f>
        <v>52073.399999999994</v>
      </c>
      <c r="E128" s="28">
        <f>E129+E130+E131+E137</f>
        <v>30497.6</v>
      </c>
      <c r="F128" s="16">
        <f aca="true" t="shared" si="13" ref="F128:F133">D128+E128</f>
        <v>82571</v>
      </c>
      <c r="G128" s="16">
        <f aca="true" t="shared" si="14" ref="G128:G133">E128/C128*100</f>
        <v>100</v>
      </c>
      <c r="H128" s="16">
        <f aca="true" t="shared" si="15" ref="H128:H143">F128/B128*100</f>
        <v>83.02189189488111</v>
      </c>
      <c r="I128" s="49" t="s">
        <v>70</v>
      </c>
      <c r="J128" s="95" t="s">
        <v>71</v>
      </c>
    </row>
    <row r="129" spans="1:10" ht="12.75">
      <c r="A129" s="23" t="s">
        <v>1</v>
      </c>
      <c r="B129" s="24">
        <v>0</v>
      </c>
      <c r="C129" s="24">
        <v>0</v>
      </c>
      <c r="D129" s="24">
        <v>0</v>
      </c>
      <c r="E129" s="24">
        <v>0</v>
      </c>
      <c r="F129" s="2">
        <f t="shared" si="13"/>
        <v>0</v>
      </c>
      <c r="G129" s="2" t="e">
        <f t="shared" si="14"/>
        <v>#DIV/0!</v>
      </c>
      <c r="H129" s="2" t="e">
        <f t="shared" si="15"/>
        <v>#DIV/0!</v>
      </c>
      <c r="I129" s="50"/>
      <c r="J129" s="95"/>
    </row>
    <row r="130" spans="1:10" ht="12.75">
      <c r="A130" s="23" t="s">
        <v>2</v>
      </c>
      <c r="B130" s="24">
        <v>68743.8</v>
      </c>
      <c r="C130" s="24">
        <v>20882.7</v>
      </c>
      <c r="D130" s="24">
        <v>47775.2</v>
      </c>
      <c r="E130" s="24">
        <v>20882.7</v>
      </c>
      <c r="F130" s="2">
        <f t="shared" si="13"/>
        <v>68657.9</v>
      </c>
      <c r="G130" s="2">
        <f t="shared" si="14"/>
        <v>100</v>
      </c>
      <c r="H130" s="2">
        <f t="shared" si="15"/>
        <v>99.87504327663002</v>
      </c>
      <c r="I130" s="50"/>
      <c r="J130" s="95"/>
    </row>
    <row r="131" spans="1:10" ht="12.75">
      <c r="A131" s="23" t="s">
        <v>3</v>
      </c>
      <c r="B131" s="24">
        <v>30713.1</v>
      </c>
      <c r="C131" s="24">
        <v>9614.9</v>
      </c>
      <c r="D131" s="24">
        <v>4298.2</v>
      </c>
      <c r="E131" s="24">
        <v>9614.9</v>
      </c>
      <c r="F131" s="2">
        <f t="shared" si="13"/>
        <v>13913.099999999999</v>
      </c>
      <c r="G131" s="2">
        <f t="shared" si="14"/>
        <v>100</v>
      </c>
      <c r="H131" s="2">
        <f t="shared" si="15"/>
        <v>45.30021391523486</v>
      </c>
      <c r="I131" s="50"/>
      <c r="J131" s="95"/>
    </row>
    <row r="132" spans="1:10" ht="57.75" customHeight="1">
      <c r="A132" s="23" t="s">
        <v>4</v>
      </c>
      <c r="B132" s="24">
        <v>0</v>
      </c>
      <c r="C132" s="24">
        <v>0</v>
      </c>
      <c r="D132" s="24">
        <v>0</v>
      </c>
      <c r="E132" s="24">
        <v>0</v>
      </c>
      <c r="F132" s="2">
        <f t="shared" si="13"/>
        <v>0</v>
      </c>
      <c r="G132" s="2" t="e">
        <f t="shared" si="14"/>
        <v>#DIV/0!</v>
      </c>
      <c r="H132" s="2" t="e">
        <f t="shared" si="15"/>
        <v>#DIV/0!</v>
      </c>
      <c r="I132" s="51"/>
      <c r="J132" s="95"/>
    </row>
    <row r="133" spans="1:10" s="20" customFormat="1" ht="63.75">
      <c r="A133" s="22" t="s">
        <v>67</v>
      </c>
      <c r="B133" s="28">
        <f>B134+B135+B136+B137</f>
        <v>1359.8</v>
      </c>
      <c r="C133" s="28">
        <f>C134+C135+C136+C137</f>
        <v>1299.8</v>
      </c>
      <c r="D133" s="28">
        <f>D134+D135+D136+D137</f>
        <v>0</v>
      </c>
      <c r="E133" s="28">
        <f>E134+E135+E136+E137</f>
        <v>1281.9</v>
      </c>
      <c r="F133" s="16">
        <f t="shared" si="13"/>
        <v>1281.9</v>
      </c>
      <c r="G133" s="16">
        <f t="shared" si="14"/>
        <v>98.6228650561625</v>
      </c>
      <c r="H133" s="16">
        <f t="shared" si="15"/>
        <v>94.27121635534638</v>
      </c>
      <c r="I133" s="49" t="s">
        <v>68</v>
      </c>
      <c r="J133" s="52" t="s">
        <v>69</v>
      </c>
    </row>
    <row r="134" spans="1:10" ht="12.75">
      <c r="A134" s="23" t="s">
        <v>1</v>
      </c>
      <c r="B134" s="24">
        <v>0</v>
      </c>
      <c r="C134" s="24">
        <v>0</v>
      </c>
      <c r="D134" s="24">
        <v>0</v>
      </c>
      <c r="E134" s="24">
        <v>0</v>
      </c>
      <c r="F134" s="2">
        <v>0</v>
      </c>
      <c r="G134" s="2">
        <v>0</v>
      </c>
      <c r="H134" s="2" t="e">
        <f t="shared" si="15"/>
        <v>#DIV/0!</v>
      </c>
      <c r="I134" s="50"/>
      <c r="J134" s="53"/>
    </row>
    <row r="135" spans="1:10" ht="12.75">
      <c r="A135" s="23" t="s">
        <v>2</v>
      </c>
      <c r="B135" s="24">
        <v>1022</v>
      </c>
      <c r="C135" s="24">
        <v>1022</v>
      </c>
      <c r="D135" s="24">
        <v>0</v>
      </c>
      <c r="E135" s="24">
        <v>1004.1</v>
      </c>
      <c r="F135" s="2">
        <f aca="true" t="shared" si="16" ref="F135:F143">D135+E135</f>
        <v>1004.1</v>
      </c>
      <c r="G135" s="2">
        <f aca="true" t="shared" si="17" ref="G135:G143">E135/C135*100</f>
        <v>98.24853228962819</v>
      </c>
      <c r="H135" s="2">
        <f t="shared" si="15"/>
        <v>98.24853228962819</v>
      </c>
      <c r="I135" s="50"/>
      <c r="J135" s="53"/>
    </row>
    <row r="136" spans="1:10" ht="12.75">
      <c r="A136" s="23" t="s">
        <v>3</v>
      </c>
      <c r="B136" s="24">
        <v>337.8</v>
      </c>
      <c r="C136" s="24">
        <v>277.8</v>
      </c>
      <c r="D136" s="24">
        <v>0</v>
      </c>
      <c r="E136" s="24">
        <v>277.8</v>
      </c>
      <c r="F136" s="2">
        <f t="shared" si="16"/>
        <v>277.8</v>
      </c>
      <c r="G136" s="2">
        <f t="shared" si="17"/>
        <v>100</v>
      </c>
      <c r="H136" s="2">
        <f t="shared" si="15"/>
        <v>82.2380106571936</v>
      </c>
      <c r="I136" s="50"/>
      <c r="J136" s="53"/>
    </row>
    <row r="137" spans="1:10" ht="247.5" customHeight="1">
      <c r="A137" s="23" t="s">
        <v>4</v>
      </c>
      <c r="B137" s="24">
        <v>0</v>
      </c>
      <c r="C137" s="24">
        <v>0</v>
      </c>
      <c r="D137" s="24">
        <v>0</v>
      </c>
      <c r="E137" s="24">
        <v>0</v>
      </c>
      <c r="F137" s="2">
        <f t="shared" si="16"/>
        <v>0</v>
      </c>
      <c r="G137" s="2" t="e">
        <f t="shared" si="17"/>
        <v>#DIV/0!</v>
      </c>
      <c r="H137" s="2" t="e">
        <f t="shared" si="15"/>
        <v>#DIV/0!</v>
      </c>
      <c r="I137" s="51"/>
      <c r="J137" s="54"/>
    </row>
    <row r="138" spans="1:10" s="20" customFormat="1" ht="64.5" customHeight="1">
      <c r="A138" s="22" t="s">
        <v>87</v>
      </c>
      <c r="B138" s="28">
        <f>B139+B140+B141+B142+B143</f>
        <v>358973.8</v>
      </c>
      <c r="C138" s="28">
        <f>C139+C140+C141+C142+C143</f>
        <v>6473.400000000001</v>
      </c>
      <c r="D138" s="28">
        <f>D139+D140+D141+D142+D143</f>
        <v>0</v>
      </c>
      <c r="E138" s="28">
        <f>E139+E140+E141+E142+E143</f>
        <v>6180.500000000001</v>
      </c>
      <c r="F138" s="16">
        <f t="shared" si="16"/>
        <v>6180.500000000001</v>
      </c>
      <c r="G138" s="16">
        <f t="shared" si="17"/>
        <v>95.4753298112275</v>
      </c>
      <c r="H138" s="16">
        <f t="shared" si="15"/>
        <v>1.7217133952394301</v>
      </c>
      <c r="I138" s="45" t="s">
        <v>88</v>
      </c>
      <c r="J138" s="45" t="s">
        <v>90</v>
      </c>
    </row>
    <row r="139" spans="1:10" ht="12.75">
      <c r="A139" s="23" t="s">
        <v>1</v>
      </c>
      <c r="B139" s="29">
        <v>135948</v>
      </c>
      <c r="C139" s="30">
        <v>0</v>
      </c>
      <c r="D139" s="30">
        <v>0</v>
      </c>
      <c r="E139" s="30">
        <v>0</v>
      </c>
      <c r="F139" s="2">
        <f t="shared" si="16"/>
        <v>0</v>
      </c>
      <c r="G139" s="2" t="e">
        <f t="shared" si="17"/>
        <v>#DIV/0!</v>
      </c>
      <c r="H139" s="2">
        <f t="shared" si="15"/>
        <v>0</v>
      </c>
      <c r="I139" s="46"/>
      <c r="J139" s="46"/>
    </row>
    <row r="140" spans="1:10" ht="12.75">
      <c r="A140" s="23" t="s">
        <v>2</v>
      </c>
      <c r="B140" s="29">
        <v>69768.5</v>
      </c>
      <c r="C140" s="30">
        <v>5431.8</v>
      </c>
      <c r="D140" s="30">
        <v>0</v>
      </c>
      <c r="E140" s="30">
        <v>5338.8</v>
      </c>
      <c r="F140" s="2">
        <f t="shared" si="16"/>
        <v>5338.8</v>
      </c>
      <c r="G140" s="2">
        <f t="shared" si="17"/>
        <v>98.28786037777533</v>
      </c>
      <c r="H140" s="2">
        <f t="shared" si="15"/>
        <v>7.652163942180211</v>
      </c>
      <c r="I140" s="46"/>
      <c r="J140" s="46"/>
    </row>
    <row r="141" spans="1:10" ht="12.75">
      <c r="A141" s="23" t="s">
        <v>3</v>
      </c>
      <c r="B141" s="29">
        <v>126075.8</v>
      </c>
      <c r="C141" s="30">
        <v>886.6</v>
      </c>
      <c r="D141" s="30">
        <v>0</v>
      </c>
      <c r="E141" s="30">
        <v>779.6</v>
      </c>
      <c r="F141" s="2">
        <f t="shared" si="16"/>
        <v>779.6</v>
      </c>
      <c r="G141" s="2">
        <f t="shared" si="17"/>
        <v>87.93142341529439</v>
      </c>
      <c r="H141" s="2">
        <f t="shared" si="15"/>
        <v>0.618358162311879</v>
      </c>
      <c r="I141" s="46"/>
      <c r="J141" s="46"/>
    </row>
    <row r="142" spans="1:10" ht="81" customHeight="1">
      <c r="A142" s="23" t="s">
        <v>4</v>
      </c>
      <c r="B142" s="29">
        <v>27026.5</v>
      </c>
      <c r="C142" s="30">
        <v>0</v>
      </c>
      <c r="D142" s="30">
        <v>0</v>
      </c>
      <c r="E142" s="30">
        <v>0</v>
      </c>
      <c r="F142" s="2">
        <f t="shared" si="16"/>
        <v>0</v>
      </c>
      <c r="G142" s="2" t="e">
        <f t="shared" si="17"/>
        <v>#DIV/0!</v>
      </c>
      <c r="H142" s="2">
        <f t="shared" si="15"/>
        <v>0</v>
      </c>
      <c r="I142" s="46"/>
      <c r="J142" s="46"/>
    </row>
    <row r="143" spans="1:10" ht="41.25" customHeight="1">
      <c r="A143" s="31" t="s">
        <v>46</v>
      </c>
      <c r="B143" s="32">
        <v>155</v>
      </c>
      <c r="C143" s="13">
        <v>155</v>
      </c>
      <c r="D143" s="33">
        <v>0</v>
      </c>
      <c r="E143" s="13">
        <v>62.1</v>
      </c>
      <c r="F143" s="2">
        <f t="shared" si="16"/>
        <v>62.1</v>
      </c>
      <c r="G143" s="34">
        <f t="shared" si="17"/>
        <v>40.064516129032256</v>
      </c>
      <c r="H143" s="34">
        <f t="shared" si="15"/>
        <v>40.064516129032256</v>
      </c>
      <c r="I143" s="47"/>
      <c r="J143" s="48"/>
    </row>
    <row r="144" spans="1:8" ht="12.75">
      <c r="A144" s="5"/>
      <c r="B144" s="5"/>
      <c r="C144" s="5"/>
      <c r="D144" s="5"/>
      <c r="E144" s="5"/>
      <c r="F144" s="5"/>
      <c r="G144" s="5"/>
      <c r="H144" s="5"/>
    </row>
    <row r="145" ht="12.75">
      <c r="E145" s="5"/>
    </row>
    <row r="146" ht="96.75" customHeight="1">
      <c r="E146" s="5"/>
    </row>
    <row r="147" ht="12.75">
      <c r="E147" s="5"/>
    </row>
    <row r="148" ht="12.75">
      <c r="E148" s="5"/>
    </row>
    <row r="149" ht="12.75">
      <c r="E149" s="5"/>
    </row>
    <row r="150" ht="12.75">
      <c r="E150" s="5"/>
    </row>
    <row r="151" ht="12.75">
      <c r="E151" s="5"/>
    </row>
    <row r="152" ht="12.75">
      <c r="E152" s="5"/>
    </row>
  </sheetData>
  <sheetProtection/>
  <mergeCells count="57">
    <mergeCell ref="J128:J132"/>
    <mergeCell ref="I121:I125"/>
    <mergeCell ref="J121:J125"/>
    <mergeCell ref="A1:J1"/>
    <mergeCell ref="I24:I28"/>
    <mergeCell ref="I29:I33"/>
    <mergeCell ref="J3:J4"/>
    <mergeCell ref="J60:J64"/>
    <mergeCell ref="A3:A4"/>
    <mergeCell ref="J29:J33"/>
    <mergeCell ref="B3:B4"/>
    <mergeCell ref="C3:C4"/>
    <mergeCell ref="G3:G4"/>
    <mergeCell ref="D3:F3"/>
    <mergeCell ref="H3:H4"/>
    <mergeCell ref="J49:J53"/>
    <mergeCell ref="J39:J43"/>
    <mergeCell ref="J44:J48"/>
    <mergeCell ref="J24:J28"/>
    <mergeCell ref="I14:I23"/>
    <mergeCell ref="J14:J23"/>
    <mergeCell ref="I75:I79"/>
    <mergeCell ref="I3:I4"/>
    <mergeCell ref="I34:I38"/>
    <mergeCell ref="I49:I53"/>
    <mergeCell ref="I70:I74"/>
    <mergeCell ref="J55:J59"/>
    <mergeCell ref="I60:I64"/>
    <mergeCell ref="I65:I69"/>
    <mergeCell ref="J34:J38"/>
    <mergeCell ref="J111:J115"/>
    <mergeCell ref="I80:I85"/>
    <mergeCell ref="I86:I90"/>
    <mergeCell ref="I106:I110"/>
    <mergeCell ref="I111:I115"/>
    <mergeCell ref="I39:I43"/>
    <mergeCell ref="I91:I95"/>
    <mergeCell ref="I96:I100"/>
    <mergeCell ref="I101:I105"/>
    <mergeCell ref="I55:I59"/>
    <mergeCell ref="J96:J100"/>
    <mergeCell ref="J70:J74"/>
    <mergeCell ref="J65:J69"/>
    <mergeCell ref="J91:J95"/>
    <mergeCell ref="J75:J79"/>
    <mergeCell ref="J86:J90"/>
    <mergeCell ref="J80:J85"/>
    <mergeCell ref="I138:I143"/>
    <mergeCell ref="J138:J143"/>
    <mergeCell ref="I133:I137"/>
    <mergeCell ref="J133:J137"/>
    <mergeCell ref="I44:I48"/>
    <mergeCell ref="J116:J120"/>
    <mergeCell ref="J101:J105"/>
    <mergeCell ref="J106:J110"/>
    <mergeCell ref="I116:I120"/>
    <mergeCell ref="I128:I132"/>
  </mergeCells>
  <printOptions/>
  <pageMargins left="0.3937007874015748" right="0.3937007874015748" top="0.3937007874015748" bottom="0.3937007874015748" header="0.3937007874015748" footer="0.31496062992125984"/>
  <pageSetup horizontalDpi="600" verticalDpi="600" orientation="landscape" paperSize="9" scale="75" r:id="rId1"/>
  <rowBreaks count="11" manualBreakCount="11">
    <brk id="23" max="255" man="1"/>
    <brk id="33" max="255" man="1"/>
    <brk id="43" max="255" man="1"/>
    <brk id="54" max="255" man="1"/>
    <brk id="59" max="255" man="1"/>
    <brk id="64" max="255" man="1"/>
    <brk id="74" max="255" man="1"/>
    <brk id="79" max="255" man="1"/>
    <brk id="90" max="255" man="1"/>
    <brk id="100" max="255" man="1"/>
    <brk id="11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meshcheryakova.olga</dc:creator>
  <cp:keywords/>
  <dc:description/>
  <cp:lastModifiedBy>Наталья В. Анохина</cp:lastModifiedBy>
  <cp:lastPrinted>2021-03-30T12:51:50Z</cp:lastPrinted>
  <dcterms:created xsi:type="dcterms:W3CDTF">2017-03-15T06:10:17Z</dcterms:created>
  <dcterms:modified xsi:type="dcterms:W3CDTF">2021-04-14T07:00:39Z</dcterms:modified>
  <cp:category/>
  <cp:version/>
  <cp:contentType/>
  <cp:contentStatus/>
</cp:coreProperties>
</file>